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еречень" sheetId="1" r:id="rId1"/>
    <sheet name="Показатели" sheetId="2" r:id="rId2"/>
    <sheet name="Виды" sheetId="3" r:id="rId3"/>
  </sheets>
  <definedNames/>
  <calcPr fullCalcOnLoad="1"/>
</workbook>
</file>

<file path=xl/sharedStrings.xml><?xml version="1.0" encoding="utf-8"?>
<sst xmlns="http://schemas.openxmlformats.org/spreadsheetml/2006/main" count="266" uniqueCount="114">
  <si>
    <t>Краткосрочный план реализации Областной программы капитального ремонта общего имущества 
в многоквартирных домах на территории Грязовецкого муниципального округа Вологодской области на 2025-2027 годы</t>
  </si>
  <si>
    <t>ПЕРЕЧЕНЬ
многоквартирных домов, которые подлежат капитальному ремонту</t>
  </si>
  <si>
    <t>№ п/п</t>
  </si>
  <si>
    <t>Адрес многоквартирного дома</t>
  </si>
  <si>
    <t>Год ввода в эксплуатацию</t>
  </si>
  <si>
    <t>Материал стен</t>
  </si>
  <si>
    <t>Тип кровли</t>
  </si>
  <si>
    <t>Количество этажей</t>
  </si>
  <si>
    <t>Общая площадь многоквартирного дома, всего</t>
  </si>
  <si>
    <t>Площадь помещений МКД</t>
  </si>
  <si>
    <t>Количество жилых помещений в многоквартирном доме</t>
  </si>
  <si>
    <t xml:space="preserve">Количество жителей, зарегистрированных в многоквартирном доме на дату утверждения краткосрочного плана </t>
  </si>
  <si>
    <t>Стоимость капитального ремонта</t>
  </si>
  <si>
    <t>Удельная стоимость капитального ремонта 1 кв.м общей площади помещений многоквартирного дома</t>
  </si>
  <si>
    <t>Предельная стоимость капитального ремонта 1 кв.м общей площади помещений многоквартирного дома</t>
  </si>
  <si>
    <t>Плановая дата завершения работ</t>
  </si>
  <si>
    <t>площадь нежилых помещений многоквартирных домов</t>
  </si>
  <si>
    <t>площадь жилых помещений многоквартирных домов, находящихся в собственности граждан</t>
  </si>
  <si>
    <t>всего</t>
  </si>
  <si>
    <t>в том числе</t>
  </si>
  <si>
    <t>за счет средств публично-правовой компании «Фонд развития территорий»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</si>
  <si>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</si>
  <si>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</si>
  <si>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многоквартирном доме</t>
  </si>
  <si>
    <t>кв.м</t>
  </si>
  <si>
    <t>шт.</t>
  </si>
  <si>
    <t>чел.</t>
  </si>
  <si>
    <t>руб.</t>
  </si>
  <si>
    <t>руб./кв.м</t>
  </si>
  <si>
    <t>2025 год</t>
  </si>
  <si>
    <t>Вологодская область, Грязовецкий район, г.Грязовец, ул. Комсомольская, д. 63</t>
  </si>
  <si>
    <t>кирпичные</t>
  </si>
  <si>
    <t>скатная</t>
  </si>
  <si>
    <t>Вологодская область, Грязовецкий район, г.Грязовец, пер. 2-Северный, д. 40</t>
  </si>
  <si>
    <t>Вологодская область, Грязовецкий район, г.Грязовец, ул. Молодежная, д. 11</t>
  </si>
  <si>
    <t>плоская</t>
  </si>
  <si>
    <t>Вологодская область, Грязовецкий район, г.Грязовец, ул. Ленина, д. 24</t>
  </si>
  <si>
    <t>Вологодская область, Грязовецкий район, г.Грязовец, ул. Лесная, д. 19</t>
  </si>
  <si>
    <t>Вологодская область, Грязовецкий район, г.Грязовец, ул. Ленина, д. 107</t>
  </si>
  <si>
    <t>Вологодская область, Грязовецкий район, рп.Вохтога, ул. Колхозная, д. 60</t>
  </si>
  <si>
    <t>Вологодская область, Грязовецкий район, рп.Вохтога, ул. Юбилейная, д. 20А</t>
  </si>
  <si>
    <t>Вологодская область, Грязовецкий район, д.Хорошево, ул. Центральная, д.4</t>
  </si>
  <si>
    <t>панельные</t>
  </si>
  <si>
    <t>Вологодская область, Грязовецкий район, д.Хорошево, ул. Центральная, д.3</t>
  </si>
  <si>
    <t>Вологодская область, Грязовецкий район, д.Степурино, ул. Полевая, д. 10</t>
  </si>
  <si>
    <t>Вологодская область, Грязовецкий район, д.Слобода, ул. Школьная, д. 9</t>
  </si>
  <si>
    <t>2026 год</t>
  </si>
  <si>
    <t>Вологодская область, Грязовецкий район, г.Грязовец, ул. Коммунистическая, д. 55</t>
  </si>
  <si>
    <t>Вологодская область, Грязовецкий район, г.Грязовец, ул. Газовиков, д. 35</t>
  </si>
  <si>
    <t xml:space="preserve">Вологодская область, Грязовецкий район, г.Грязовец, ул. Октябрьская, д. 8А </t>
  </si>
  <si>
    <t>Вологодская область, Грязовецкий район, г.Грязовец, ул. Ленина, д. 168</t>
  </si>
  <si>
    <t>Вологодская область, Грязовецкий район, г.Грязовец, ул. Заводская, д.23</t>
  </si>
  <si>
    <t>Вологодская область, Грязовецкий район, рп.Вохтога, ул. Колхозная, д. 64</t>
  </si>
  <si>
    <t>Вологодская область, Грязовецкий район, рп.Вохтога, ул. Колхозная, д. 68</t>
  </si>
  <si>
    <t>Вологодская область, Грязовецкий район, д.Хорошево, ул. Центральная, д. 5</t>
  </si>
  <si>
    <t>Вологодская область, Грязовецкий район, п.Плоское, ул. Школьная, д. 4</t>
  </si>
  <si>
    <t>Вологодская область, Грязовецкий район, д.Слобода, ул. Центральная, д. 4</t>
  </si>
  <si>
    <t>2027 год</t>
  </si>
  <si>
    <t>Вологодская область, Грязовецкий район, г.Грязовец, ул. Коммунистическая, д.53</t>
  </si>
  <si>
    <t>Вологодская область, Грязовецкий район, г.Грязовец, ул. Мира, д.13</t>
  </si>
  <si>
    <t>Вологодская область, Грязовецкий район, г.Грязовец, ул. Студенческая, д.34</t>
  </si>
  <si>
    <t>Вологодская область, Грязовецкий район, г.Грязовец, ул.Карла Маркса, д. 41 (объект культурного наследия)</t>
  </si>
  <si>
    <t>Вологодская область, Грязовецкий район, г.Грязовец, ул. Волкова, д. 13</t>
  </si>
  <si>
    <t>Вологодская область, Грязовецкий район, г.Грязовец, ул. Волкова, д.10</t>
  </si>
  <si>
    <t>Вологодская область, Грязовецкий район, рп.Вохтога, ул. Юбилейная, д. 21</t>
  </si>
  <si>
    <t xml:space="preserve">Вологодская область, Грязовецкий район, д.Юрово, ул. Школьная, д. 9А </t>
  </si>
  <si>
    <t>Вологодская область, Грязовецкий район, с.Сидорово, ул. Советская, д. 6</t>
  </si>
  <si>
    <t>Вологодская область, Грязовецкий район, д.Вараксино, д. 63</t>
  </si>
  <si>
    <t>Приложение</t>
  </si>
  <si>
    <t>ПЛАНИРУЕМЫЕ ПОКАЗАТЕЛИ
 выполнения краткосрочного плана реализации областной программы капитального ремонта общего имущества в многоквартирных домах</t>
  </si>
  <si>
    <t>Наименование МО</t>
  </si>
  <si>
    <t>Общая площадь МКД, всего</t>
  </si>
  <si>
    <t>Количество жителей, зарегистрированных в МКД на дату утверждения программы</t>
  </si>
  <si>
    <t>Количество МКД</t>
  </si>
  <si>
    <t>I квартал</t>
  </si>
  <si>
    <t>II квартал</t>
  </si>
  <si>
    <t>III квартал</t>
  </si>
  <si>
    <t>IV квартал</t>
  </si>
  <si>
    <t>ед.</t>
  </si>
  <si>
    <t>Грязовецкий муниципальный округ</t>
  </si>
  <si>
    <t>ВИДЫ
 работ по капитальному ремонту общего имущества многоквартирных домов</t>
  </si>
  <si>
    <t>Адрес МКД</t>
  </si>
  <si>
    <t>Стоимость капитального ремонта, всего</t>
  </si>
  <si>
    <t xml:space="preserve">Виды работ, установленные частью 1 статьи 166 Жилищного кодекса Российской Федерации
</t>
  </si>
  <si>
    <t xml:space="preserve">Виды, установленные нормативным правовым актом субъекта Российской Федерации 
</t>
  </si>
  <si>
    <t xml:space="preserve">ремонт внутридомовых инженерных систем    
</t>
  </si>
  <si>
    <t>ремонт или замена лифтового оборудования</t>
  </si>
  <si>
    <t>ремонт крыши</t>
  </si>
  <si>
    <t>ремонт подвальных помещений</t>
  </si>
  <si>
    <t>ремонт и утепление фасада</t>
  </si>
  <si>
    <t>ремонт фундамента</t>
  </si>
  <si>
    <t xml:space="preserve">  установка коллективных (общедомовых) ПУ  
</t>
  </si>
  <si>
    <t xml:space="preserve"> установка УУ
</t>
  </si>
  <si>
    <t>другие виды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</si>
  <si>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</si>
  <si>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</si>
  <si>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</si>
  <si>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</si>
  <si>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</si>
  <si>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</si>
  <si>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электрической энергии</t>
  </si>
  <si>
    <t>тепловой энергии</t>
  </si>
  <si>
    <t>газа</t>
  </si>
  <si>
    <t>холодной воды</t>
  </si>
  <si>
    <t>горячей воды</t>
  </si>
  <si>
    <t>кв. м</t>
  </si>
  <si>
    <t>куб. м</t>
  </si>
  <si>
    <t xml:space="preserve">Вологодская область, Грязовецкий район, д.Юрово,   ул. Школьная, д. 9А </t>
  </si>
  <si>
    <t>Вологодская область, Грязовецкий район, д. Вараксино, д. 63</t>
  </si>
  <si>
    <t>Грязовецкого муниципального округа</t>
  </si>
  <si>
    <t>постановлением администрации</t>
  </si>
  <si>
    <t>УТВЕРЖДЁН</t>
  </si>
  <si>
    <t>от 30.01.2024 № 191</t>
  </si>
  <si>
    <t>(Приложение)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</si>
</sst>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Liberation Serif"/>
      <family val="1"/>
    </font>
    <font>
      <sz val="13"/>
      <color indexed="8"/>
      <name val="Liberation Serif"/>
      <family val="1"/>
    </font>
    <font>
      <sz val="13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165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4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0"/>
  <sheetViews>
    <sheetView tabSelected="1" view="pageLayout" zoomScaleNormal="65" zoomScaleSheetLayoutView="65" workbookViewId="0" topLeftCell="A31">
      <selection activeCell="K2" sqref="K2"/>
    </sheetView>
  </sheetViews>
  <sheetFormatPr defaultColWidth="11.57421875" defaultRowHeight="15"/>
  <cols>
    <col min="1" max="1" width="5.7109375" style="1" customWidth="1"/>
    <col min="2" max="2" width="38.7109375" style="1" customWidth="1"/>
    <col min="3" max="3" width="5.7109375" style="1" customWidth="1"/>
    <col min="4" max="4" width="10.57421875" style="1" customWidth="1"/>
    <col min="5" max="5" width="9.00390625" style="1" customWidth="1"/>
    <col min="6" max="6" width="5.00390625" style="1" customWidth="1"/>
    <col min="7" max="7" width="8.57421875" style="1" customWidth="1"/>
    <col min="8" max="8" width="8.7109375" style="1" customWidth="1"/>
    <col min="9" max="9" width="10.8515625" style="1" customWidth="1"/>
    <col min="10" max="10" width="9.140625" style="1" customWidth="1"/>
    <col min="11" max="11" width="11.57421875" style="1" customWidth="1"/>
    <col min="12" max="12" width="15.8515625" style="1" customWidth="1"/>
    <col min="13" max="13" width="12.57421875" style="1" customWidth="1"/>
    <col min="14" max="15" width="11.57421875" style="1" customWidth="1"/>
    <col min="16" max="16" width="14.7109375" style="1" customWidth="1"/>
    <col min="17" max="19" width="11.57421875" style="1" customWidth="1"/>
    <col min="20" max="20" width="29.140625" style="2" customWidth="1"/>
    <col min="21" max="21" width="16.28125" style="3" customWidth="1"/>
    <col min="22" max="16384" width="11.57421875" style="3" customWidth="1"/>
  </cols>
  <sheetData>
    <row r="2" spans="1:20" s="62" customFormat="1" ht="16.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 t="s">
        <v>111</v>
      </c>
      <c r="Q2" s="60"/>
      <c r="R2" s="60"/>
      <c r="S2" s="60"/>
      <c r="T2" s="61"/>
    </row>
    <row r="3" spans="1:20" s="62" customFormat="1" ht="16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 t="s">
        <v>110</v>
      </c>
      <c r="Q3" s="60"/>
      <c r="R3" s="60"/>
      <c r="S3" s="60"/>
      <c r="T3" s="61"/>
    </row>
    <row r="4" spans="1:20" s="62" customFormat="1" ht="16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 t="s">
        <v>109</v>
      </c>
      <c r="Q4" s="60"/>
      <c r="R4" s="60"/>
      <c r="S4" s="60"/>
      <c r="T4" s="61"/>
    </row>
    <row r="5" spans="1:20" s="62" customFormat="1" ht="16.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 t="s">
        <v>112</v>
      </c>
      <c r="Q5" s="60"/>
      <c r="R5" s="60"/>
      <c r="S5" s="60"/>
      <c r="T5" s="61"/>
    </row>
    <row r="6" spans="1:20" s="62" customFormat="1" ht="16.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 t="s">
        <v>113</v>
      </c>
      <c r="Q6" s="60"/>
      <c r="R6" s="60"/>
      <c r="S6" s="60"/>
      <c r="T6" s="61"/>
    </row>
    <row r="8" spans="1:20" s="57" customFormat="1" ht="50.25" customHeight="1">
      <c r="A8" s="55" t="s">
        <v>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</row>
    <row r="9" spans="1:20" s="57" customFormat="1" ht="1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</row>
    <row r="10" spans="1:20" s="57" customFormat="1" ht="41.25" customHeight="1">
      <c r="A10" s="55" t="s">
        <v>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</row>
    <row r="11" spans="1:19" ht="22.5" customHeight="1">
      <c r="A11" s="42" t="s">
        <v>2</v>
      </c>
      <c r="B11" s="42" t="s">
        <v>3</v>
      </c>
      <c r="C11" s="43" t="s">
        <v>4</v>
      </c>
      <c r="D11" s="43" t="s">
        <v>5</v>
      </c>
      <c r="E11" s="43" t="s">
        <v>6</v>
      </c>
      <c r="F11" s="43" t="s">
        <v>7</v>
      </c>
      <c r="G11" s="43" t="s">
        <v>8</v>
      </c>
      <c r="H11" s="42" t="s">
        <v>9</v>
      </c>
      <c r="I11" s="42"/>
      <c r="J11" s="43" t="s">
        <v>10</v>
      </c>
      <c r="K11" s="43" t="s">
        <v>11</v>
      </c>
      <c r="L11" s="42" t="s">
        <v>12</v>
      </c>
      <c r="M11" s="42"/>
      <c r="N11" s="42"/>
      <c r="O11" s="42"/>
      <c r="P11" s="42"/>
      <c r="Q11" s="43" t="s">
        <v>13</v>
      </c>
      <c r="R11" s="43" t="s">
        <v>14</v>
      </c>
      <c r="S11" s="43" t="s">
        <v>15</v>
      </c>
    </row>
    <row r="12" spans="1:19" ht="12.75" customHeight="1">
      <c r="A12" s="42"/>
      <c r="B12" s="42"/>
      <c r="C12" s="43"/>
      <c r="D12" s="43"/>
      <c r="E12" s="43"/>
      <c r="F12" s="43"/>
      <c r="G12" s="43"/>
      <c r="H12" s="43" t="s">
        <v>16</v>
      </c>
      <c r="I12" s="43" t="s">
        <v>17</v>
      </c>
      <c r="J12" s="43"/>
      <c r="K12" s="43"/>
      <c r="L12" s="42" t="s">
        <v>18</v>
      </c>
      <c r="M12" s="42" t="s">
        <v>19</v>
      </c>
      <c r="N12" s="42"/>
      <c r="O12" s="42"/>
      <c r="P12" s="42"/>
      <c r="Q12" s="43"/>
      <c r="R12" s="43"/>
      <c r="S12" s="43"/>
    </row>
    <row r="13" spans="1:20" s="65" customFormat="1" ht="184.5" customHeight="1">
      <c r="A13" s="42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2"/>
      <c r="M13" s="63" t="s">
        <v>20</v>
      </c>
      <c r="N13" s="63" t="s">
        <v>21</v>
      </c>
      <c r="O13" s="63" t="s">
        <v>22</v>
      </c>
      <c r="P13" s="63" t="s">
        <v>23</v>
      </c>
      <c r="Q13" s="43"/>
      <c r="R13" s="43"/>
      <c r="S13" s="43"/>
      <c r="T13" s="64"/>
    </row>
    <row r="14" spans="1:19" ht="15">
      <c r="A14" s="42"/>
      <c r="B14" s="42"/>
      <c r="C14" s="43"/>
      <c r="D14" s="43"/>
      <c r="E14" s="43"/>
      <c r="F14" s="43"/>
      <c r="G14" s="4" t="s">
        <v>24</v>
      </c>
      <c r="H14" s="4" t="s">
        <v>24</v>
      </c>
      <c r="I14" s="4" t="s">
        <v>24</v>
      </c>
      <c r="J14" s="4" t="s">
        <v>25</v>
      </c>
      <c r="K14" s="4" t="s">
        <v>26</v>
      </c>
      <c r="L14" s="4" t="s">
        <v>27</v>
      </c>
      <c r="M14" s="4" t="s">
        <v>27</v>
      </c>
      <c r="N14" s="4" t="s">
        <v>27</v>
      </c>
      <c r="O14" s="4" t="s">
        <v>27</v>
      </c>
      <c r="P14" s="4" t="s">
        <v>27</v>
      </c>
      <c r="Q14" s="4" t="s">
        <v>28</v>
      </c>
      <c r="R14" s="4" t="s">
        <v>28</v>
      </c>
      <c r="S14" s="43"/>
    </row>
    <row r="15" spans="1:20" s="7" customFormat="1" ht="11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5">
        <v>18</v>
      </c>
      <c r="S15" s="5">
        <v>19</v>
      </c>
      <c r="T15" s="6"/>
    </row>
    <row r="16" spans="1:20" s="7" customFormat="1" ht="14.25" customHeight="1">
      <c r="A16" s="42" t="s">
        <v>29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6"/>
    </row>
    <row r="17" spans="1:20" ht="25.5">
      <c r="A17" s="8">
        <v>1</v>
      </c>
      <c r="B17" s="9" t="s">
        <v>30</v>
      </c>
      <c r="C17" s="8">
        <v>1990</v>
      </c>
      <c r="D17" s="8" t="s">
        <v>31</v>
      </c>
      <c r="E17" s="8" t="s">
        <v>32</v>
      </c>
      <c r="F17" s="8">
        <v>3</v>
      </c>
      <c r="G17" s="10">
        <v>887</v>
      </c>
      <c r="H17" s="10">
        <v>0</v>
      </c>
      <c r="I17" s="10">
        <v>758.6</v>
      </c>
      <c r="J17" s="8">
        <v>18</v>
      </c>
      <c r="K17" s="8">
        <v>41</v>
      </c>
      <c r="L17" s="11">
        <f>Виды!C9</f>
        <v>4815613.7469999995</v>
      </c>
      <c r="M17" s="11">
        <v>0</v>
      </c>
      <c r="N17" s="11">
        <v>0</v>
      </c>
      <c r="O17" s="11">
        <v>0</v>
      </c>
      <c r="P17" s="11">
        <f aca="true" t="shared" si="0" ref="P17:P28">L17</f>
        <v>4815613.7469999995</v>
      </c>
      <c r="Q17" s="11">
        <f aca="true" t="shared" si="1" ref="Q17:Q28">L17/G17</f>
        <v>5429.10230777903</v>
      </c>
      <c r="R17" s="11">
        <f aca="true" t="shared" si="2" ref="R17:R28">Q17</f>
        <v>5429.10230777903</v>
      </c>
      <c r="S17" s="12">
        <v>46022</v>
      </c>
      <c r="T17" s="13"/>
    </row>
    <row r="18" spans="1:20" ht="25.5">
      <c r="A18" s="8">
        <v>2</v>
      </c>
      <c r="B18" s="9" t="s">
        <v>33</v>
      </c>
      <c r="C18" s="8">
        <v>1970</v>
      </c>
      <c r="D18" s="8" t="s">
        <v>31</v>
      </c>
      <c r="E18" s="8" t="s">
        <v>32</v>
      </c>
      <c r="F18" s="8">
        <v>2</v>
      </c>
      <c r="G18" s="10">
        <v>696.5</v>
      </c>
      <c r="H18" s="10">
        <v>0</v>
      </c>
      <c r="I18" s="10">
        <v>646.7</v>
      </c>
      <c r="J18" s="8">
        <v>16</v>
      </c>
      <c r="K18" s="8">
        <v>22</v>
      </c>
      <c r="L18" s="11">
        <f>Виды!C10</f>
        <v>3753534.89</v>
      </c>
      <c r="M18" s="11">
        <v>0</v>
      </c>
      <c r="N18" s="11">
        <v>0</v>
      </c>
      <c r="O18" s="11">
        <v>0</v>
      </c>
      <c r="P18" s="11">
        <f t="shared" si="0"/>
        <v>3753534.89</v>
      </c>
      <c r="Q18" s="11">
        <f t="shared" si="1"/>
        <v>5389.138391959799</v>
      </c>
      <c r="R18" s="11">
        <f t="shared" si="2"/>
        <v>5389.138391959799</v>
      </c>
      <c r="S18" s="12">
        <v>46022</v>
      </c>
      <c r="T18" s="13"/>
    </row>
    <row r="19" spans="1:20" ht="25.5">
      <c r="A19" s="8">
        <v>3</v>
      </c>
      <c r="B19" s="9" t="s">
        <v>34</v>
      </c>
      <c r="C19" s="8">
        <v>1988</v>
      </c>
      <c r="D19" s="8" t="s">
        <v>31</v>
      </c>
      <c r="E19" s="8" t="s">
        <v>35</v>
      </c>
      <c r="F19" s="8">
        <v>3</v>
      </c>
      <c r="G19" s="10">
        <v>1721.2</v>
      </c>
      <c r="H19" s="10">
        <v>0</v>
      </c>
      <c r="I19" s="10">
        <v>1672.1</v>
      </c>
      <c r="J19" s="8">
        <v>33</v>
      </c>
      <c r="K19" s="8">
        <v>66</v>
      </c>
      <c r="L19" s="11">
        <f>Виды!C11</f>
        <v>6111901.588</v>
      </c>
      <c r="M19" s="11">
        <v>0</v>
      </c>
      <c r="N19" s="11">
        <v>0</v>
      </c>
      <c r="O19" s="11">
        <v>0</v>
      </c>
      <c r="P19" s="11">
        <f t="shared" si="0"/>
        <v>6111901.588</v>
      </c>
      <c r="Q19" s="11">
        <f t="shared" si="1"/>
        <v>3550.9537462235653</v>
      </c>
      <c r="R19" s="11">
        <f t="shared" si="2"/>
        <v>3550.9537462235653</v>
      </c>
      <c r="S19" s="12">
        <v>46022</v>
      </c>
      <c r="T19" s="13"/>
    </row>
    <row r="20" spans="1:20" ht="25.5">
      <c r="A20" s="8">
        <v>4</v>
      </c>
      <c r="B20" s="9" t="s">
        <v>36</v>
      </c>
      <c r="C20" s="8">
        <v>1954</v>
      </c>
      <c r="D20" s="8" t="s">
        <v>31</v>
      </c>
      <c r="E20" s="8" t="s">
        <v>32</v>
      </c>
      <c r="F20" s="8">
        <v>2</v>
      </c>
      <c r="G20" s="10">
        <v>392.6</v>
      </c>
      <c r="H20" s="10">
        <v>0</v>
      </c>
      <c r="I20" s="10">
        <v>320</v>
      </c>
      <c r="J20" s="8">
        <v>8</v>
      </c>
      <c r="K20" s="8">
        <v>17</v>
      </c>
      <c r="L20" s="11">
        <f>Виды!C12</f>
        <v>3119905.545</v>
      </c>
      <c r="M20" s="11">
        <v>0</v>
      </c>
      <c r="N20" s="11">
        <v>0</v>
      </c>
      <c r="O20" s="11">
        <v>0</v>
      </c>
      <c r="P20" s="11">
        <f t="shared" si="0"/>
        <v>3119905.545</v>
      </c>
      <c r="Q20" s="11">
        <f t="shared" si="1"/>
        <v>7946.779279164543</v>
      </c>
      <c r="R20" s="11">
        <f t="shared" si="2"/>
        <v>7946.779279164543</v>
      </c>
      <c r="S20" s="12">
        <v>46022</v>
      </c>
      <c r="T20" s="13"/>
    </row>
    <row r="21" spans="1:20" ht="25.5">
      <c r="A21" s="8">
        <v>5</v>
      </c>
      <c r="B21" s="9" t="s">
        <v>37</v>
      </c>
      <c r="C21" s="8">
        <v>1973</v>
      </c>
      <c r="D21" s="8" t="s">
        <v>31</v>
      </c>
      <c r="E21" s="8" t="s">
        <v>32</v>
      </c>
      <c r="F21" s="8">
        <v>2</v>
      </c>
      <c r="G21" s="10">
        <v>381.8</v>
      </c>
      <c r="H21" s="10">
        <v>0</v>
      </c>
      <c r="I21" s="10">
        <v>345</v>
      </c>
      <c r="J21" s="8">
        <v>8</v>
      </c>
      <c r="K21" s="8">
        <v>16</v>
      </c>
      <c r="L21" s="11">
        <f>Виды!C13</f>
        <v>3510473.5599999996</v>
      </c>
      <c r="M21" s="11">
        <v>0</v>
      </c>
      <c r="N21" s="11">
        <v>0</v>
      </c>
      <c r="O21" s="11">
        <v>0</v>
      </c>
      <c r="P21" s="11">
        <f t="shared" si="0"/>
        <v>3510473.5599999996</v>
      </c>
      <c r="Q21" s="11">
        <f t="shared" si="1"/>
        <v>9194.535254059716</v>
      </c>
      <c r="R21" s="11">
        <f t="shared" si="2"/>
        <v>9194.535254059716</v>
      </c>
      <c r="S21" s="12">
        <v>46022</v>
      </c>
      <c r="T21" s="13"/>
    </row>
    <row r="22" spans="1:20" ht="25.5">
      <c r="A22" s="8">
        <v>6</v>
      </c>
      <c r="B22" s="9" t="s">
        <v>38</v>
      </c>
      <c r="C22" s="8">
        <v>1977</v>
      </c>
      <c r="D22" s="8" t="s">
        <v>31</v>
      </c>
      <c r="E22" s="8" t="s">
        <v>32</v>
      </c>
      <c r="F22" s="8">
        <v>5</v>
      </c>
      <c r="G22" s="10">
        <v>4775.7</v>
      </c>
      <c r="H22" s="10">
        <v>0</v>
      </c>
      <c r="I22" s="10">
        <v>4331.7</v>
      </c>
      <c r="J22" s="8">
        <v>100</v>
      </c>
      <c r="K22" s="8">
        <v>210</v>
      </c>
      <c r="L22" s="11">
        <f>Виды!C14</f>
        <v>7950517.55</v>
      </c>
      <c r="M22" s="11">
        <v>0</v>
      </c>
      <c r="N22" s="11">
        <v>0</v>
      </c>
      <c r="O22" s="11">
        <v>0</v>
      </c>
      <c r="P22" s="11">
        <f t="shared" si="0"/>
        <v>7950517.55</v>
      </c>
      <c r="Q22" s="11">
        <f t="shared" si="1"/>
        <v>1664.7858010344034</v>
      </c>
      <c r="R22" s="11">
        <f t="shared" si="2"/>
        <v>1664.7858010344034</v>
      </c>
      <c r="S22" s="12">
        <v>46022</v>
      </c>
      <c r="T22" s="13"/>
    </row>
    <row r="23" spans="1:20" ht="25.5">
      <c r="A23" s="8">
        <v>7</v>
      </c>
      <c r="B23" s="9" t="s">
        <v>39</v>
      </c>
      <c r="C23" s="8">
        <v>1991</v>
      </c>
      <c r="D23" s="8" t="s">
        <v>31</v>
      </c>
      <c r="E23" s="8" t="s">
        <v>35</v>
      </c>
      <c r="F23" s="8">
        <v>5</v>
      </c>
      <c r="G23" s="10">
        <v>2758.7</v>
      </c>
      <c r="H23" s="10">
        <v>0</v>
      </c>
      <c r="I23" s="10">
        <v>1677.4</v>
      </c>
      <c r="J23" s="8">
        <v>60</v>
      </c>
      <c r="K23" s="8">
        <v>106</v>
      </c>
      <c r="L23" s="11">
        <f>Виды!M15</f>
        <v>3999692.1640000003</v>
      </c>
      <c r="M23" s="11">
        <v>0</v>
      </c>
      <c r="N23" s="11">
        <v>0</v>
      </c>
      <c r="O23" s="11">
        <v>0</v>
      </c>
      <c r="P23" s="11">
        <f t="shared" si="0"/>
        <v>3999692.1640000003</v>
      </c>
      <c r="Q23" s="11">
        <f t="shared" si="1"/>
        <v>1449.8467263566174</v>
      </c>
      <c r="R23" s="11">
        <f t="shared" si="2"/>
        <v>1449.8467263566174</v>
      </c>
      <c r="S23" s="12">
        <v>46022</v>
      </c>
      <c r="T23" s="13"/>
    </row>
    <row r="24" spans="1:20" ht="25.5">
      <c r="A24" s="8">
        <v>8</v>
      </c>
      <c r="B24" s="9" t="s">
        <v>40</v>
      </c>
      <c r="C24" s="8">
        <v>1978</v>
      </c>
      <c r="D24" s="8" t="s">
        <v>31</v>
      </c>
      <c r="E24" s="8" t="s">
        <v>35</v>
      </c>
      <c r="F24" s="8">
        <v>5</v>
      </c>
      <c r="G24" s="10">
        <v>2786.1</v>
      </c>
      <c r="H24" s="10">
        <v>0</v>
      </c>
      <c r="I24" s="10">
        <v>1707</v>
      </c>
      <c r="J24" s="8">
        <v>60</v>
      </c>
      <c r="K24" s="8">
        <v>82</v>
      </c>
      <c r="L24" s="11">
        <f>Виды!C16</f>
        <v>4000799.192</v>
      </c>
      <c r="M24" s="11">
        <v>0</v>
      </c>
      <c r="N24" s="11">
        <v>0</v>
      </c>
      <c r="O24" s="11">
        <v>0</v>
      </c>
      <c r="P24" s="11">
        <f t="shared" si="0"/>
        <v>4000799.192</v>
      </c>
      <c r="Q24" s="11">
        <f t="shared" si="1"/>
        <v>1435.9854965722695</v>
      </c>
      <c r="R24" s="11">
        <f t="shared" si="2"/>
        <v>1435.9854965722695</v>
      </c>
      <c r="S24" s="12">
        <v>46022</v>
      </c>
      <c r="T24" s="13"/>
    </row>
    <row r="25" spans="1:20" ht="25.5">
      <c r="A25" s="8">
        <v>9</v>
      </c>
      <c r="B25" s="9" t="s">
        <v>41</v>
      </c>
      <c r="C25" s="8">
        <v>1980</v>
      </c>
      <c r="D25" s="8" t="s">
        <v>42</v>
      </c>
      <c r="E25" s="8" t="s">
        <v>35</v>
      </c>
      <c r="F25" s="8">
        <v>3</v>
      </c>
      <c r="G25" s="10">
        <v>1251</v>
      </c>
      <c r="H25" s="10">
        <v>0</v>
      </c>
      <c r="I25" s="10">
        <v>844.8</v>
      </c>
      <c r="J25" s="8">
        <v>27</v>
      </c>
      <c r="K25" s="8">
        <v>50</v>
      </c>
      <c r="L25" s="11">
        <f>Виды!C17</f>
        <v>3000045.8800000004</v>
      </c>
      <c r="M25" s="11">
        <v>0</v>
      </c>
      <c r="N25" s="11">
        <v>0</v>
      </c>
      <c r="O25" s="11">
        <v>0</v>
      </c>
      <c r="P25" s="11">
        <f t="shared" si="0"/>
        <v>3000045.8800000004</v>
      </c>
      <c r="Q25" s="11">
        <f t="shared" si="1"/>
        <v>2398.1182094324545</v>
      </c>
      <c r="R25" s="11">
        <f t="shared" si="2"/>
        <v>2398.1182094324545</v>
      </c>
      <c r="S25" s="12">
        <v>46022</v>
      </c>
      <c r="T25" s="13"/>
    </row>
    <row r="26" spans="1:20" ht="25.5">
      <c r="A26" s="8">
        <v>10</v>
      </c>
      <c r="B26" s="14" t="s">
        <v>43</v>
      </c>
      <c r="C26" s="8">
        <v>1979</v>
      </c>
      <c r="D26" s="8" t="s">
        <v>31</v>
      </c>
      <c r="E26" s="8" t="s">
        <v>32</v>
      </c>
      <c r="F26" s="8">
        <v>2</v>
      </c>
      <c r="G26" s="10">
        <v>912.7</v>
      </c>
      <c r="H26" s="10">
        <v>0</v>
      </c>
      <c r="I26" s="10">
        <v>497.1</v>
      </c>
      <c r="J26" s="8">
        <v>18</v>
      </c>
      <c r="K26" s="8">
        <v>25</v>
      </c>
      <c r="L26" s="11">
        <f>Виды!C18</f>
        <v>1000443.925</v>
      </c>
      <c r="M26" s="11">
        <v>0</v>
      </c>
      <c r="N26" s="11">
        <v>0</v>
      </c>
      <c r="O26" s="11">
        <v>0</v>
      </c>
      <c r="P26" s="11">
        <f t="shared" si="0"/>
        <v>1000443.925</v>
      </c>
      <c r="Q26" s="11">
        <f t="shared" si="1"/>
        <v>1096.1366549797306</v>
      </c>
      <c r="R26" s="11">
        <f t="shared" si="2"/>
        <v>1096.1366549797306</v>
      </c>
      <c r="S26" s="12">
        <v>46022</v>
      </c>
      <c r="T26" s="13"/>
    </row>
    <row r="27" spans="1:20" ht="25.5">
      <c r="A27" s="8">
        <v>11</v>
      </c>
      <c r="B27" s="14" t="s">
        <v>44</v>
      </c>
      <c r="C27" s="8">
        <v>1967</v>
      </c>
      <c r="D27" s="8" t="s">
        <v>31</v>
      </c>
      <c r="E27" s="8" t="s">
        <v>32</v>
      </c>
      <c r="F27" s="8">
        <v>2</v>
      </c>
      <c r="G27" s="10">
        <v>474.1</v>
      </c>
      <c r="H27" s="10">
        <v>0</v>
      </c>
      <c r="I27" s="10">
        <v>297.7</v>
      </c>
      <c r="J27" s="8">
        <v>12</v>
      </c>
      <c r="K27" s="8">
        <v>30</v>
      </c>
      <c r="L27" s="11">
        <f>Виды!C19</f>
        <v>3699568.842</v>
      </c>
      <c r="M27" s="11">
        <v>0</v>
      </c>
      <c r="N27" s="11">
        <v>0</v>
      </c>
      <c r="O27" s="11">
        <v>0</v>
      </c>
      <c r="P27" s="11">
        <f t="shared" si="0"/>
        <v>3699568.842</v>
      </c>
      <c r="Q27" s="11">
        <f t="shared" si="1"/>
        <v>7803.351280320608</v>
      </c>
      <c r="R27" s="11">
        <f t="shared" si="2"/>
        <v>7803.351280320608</v>
      </c>
      <c r="S27" s="12">
        <v>46022</v>
      </c>
      <c r="T27" s="13"/>
    </row>
    <row r="28" spans="1:20" ht="25.5">
      <c r="A28" s="8">
        <v>12</v>
      </c>
      <c r="B28" s="14" t="s">
        <v>45</v>
      </c>
      <c r="C28" s="8">
        <v>1977</v>
      </c>
      <c r="D28" s="8" t="s">
        <v>31</v>
      </c>
      <c r="E28" s="8" t="s">
        <v>35</v>
      </c>
      <c r="F28" s="8">
        <v>4</v>
      </c>
      <c r="G28" s="10">
        <v>756.4</v>
      </c>
      <c r="H28" s="10">
        <v>0</v>
      </c>
      <c r="I28" s="10">
        <v>734.8</v>
      </c>
      <c r="J28" s="8">
        <v>16</v>
      </c>
      <c r="K28" s="8">
        <v>40</v>
      </c>
      <c r="L28" s="11">
        <f>Виды!C20</f>
        <v>2111102.396</v>
      </c>
      <c r="M28" s="11">
        <v>0</v>
      </c>
      <c r="N28" s="11">
        <v>0</v>
      </c>
      <c r="O28" s="11">
        <v>0</v>
      </c>
      <c r="P28" s="11">
        <f t="shared" si="0"/>
        <v>2111102.396</v>
      </c>
      <c r="Q28" s="11">
        <f t="shared" si="1"/>
        <v>2790.9867741935486</v>
      </c>
      <c r="R28" s="11">
        <f t="shared" si="2"/>
        <v>2790.9867741935486</v>
      </c>
      <c r="S28" s="12">
        <v>46022</v>
      </c>
      <c r="T28" s="13"/>
    </row>
    <row r="29" spans="1:20" ht="14.25" customHeight="1">
      <c r="A29" s="42" t="s">
        <v>46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13"/>
    </row>
    <row r="30" spans="1:20" ht="25.5">
      <c r="A30" s="8">
        <v>1</v>
      </c>
      <c r="B30" s="9" t="s">
        <v>47</v>
      </c>
      <c r="C30" s="8">
        <v>1977</v>
      </c>
      <c r="D30" s="8" t="s">
        <v>31</v>
      </c>
      <c r="E30" s="8" t="s">
        <v>32</v>
      </c>
      <c r="F30" s="8">
        <v>3</v>
      </c>
      <c r="G30" s="10">
        <v>1468.1</v>
      </c>
      <c r="H30" s="10">
        <v>0</v>
      </c>
      <c r="I30" s="10">
        <v>1340.1</v>
      </c>
      <c r="J30" s="8">
        <v>33</v>
      </c>
      <c r="K30" s="8">
        <v>48</v>
      </c>
      <c r="L30" s="11">
        <f>Виды!C22</f>
        <v>6135907.01</v>
      </c>
      <c r="M30" s="11">
        <v>0</v>
      </c>
      <c r="N30" s="11">
        <v>0</v>
      </c>
      <c r="O30" s="11">
        <v>0</v>
      </c>
      <c r="P30" s="11">
        <f aca="true" t="shared" si="3" ref="P30:P39">L30</f>
        <v>6135907.01</v>
      </c>
      <c r="Q30" s="11">
        <f aca="true" t="shared" si="4" ref="Q30:Q39">L30/G30</f>
        <v>4179.48846127648</v>
      </c>
      <c r="R30" s="11">
        <f aca="true" t="shared" si="5" ref="R30:R39">Q30</f>
        <v>4179.48846127648</v>
      </c>
      <c r="S30" s="12">
        <v>46387</v>
      </c>
      <c r="T30" s="13"/>
    </row>
    <row r="31" spans="1:20" ht="25.5">
      <c r="A31" s="8">
        <v>2</v>
      </c>
      <c r="B31" s="9" t="s">
        <v>48</v>
      </c>
      <c r="C31" s="8">
        <v>1994</v>
      </c>
      <c r="D31" s="8" t="s">
        <v>31</v>
      </c>
      <c r="E31" s="8" t="s">
        <v>32</v>
      </c>
      <c r="F31" s="8">
        <v>3</v>
      </c>
      <c r="G31" s="10">
        <v>2398.7</v>
      </c>
      <c r="H31" s="10">
        <v>105.4</v>
      </c>
      <c r="I31" s="10">
        <v>2039.7</v>
      </c>
      <c r="J31" s="8">
        <v>39</v>
      </c>
      <c r="K31" s="8">
        <v>73</v>
      </c>
      <c r="L31" s="11">
        <f>Виды!C23</f>
        <v>6152605.88</v>
      </c>
      <c r="M31" s="11">
        <v>0</v>
      </c>
      <c r="N31" s="11">
        <v>0</v>
      </c>
      <c r="O31" s="11">
        <v>0</v>
      </c>
      <c r="P31" s="11">
        <f t="shared" si="3"/>
        <v>6152605.88</v>
      </c>
      <c r="Q31" s="11">
        <f t="shared" si="4"/>
        <v>2564.975144870138</v>
      </c>
      <c r="R31" s="11">
        <f t="shared" si="5"/>
        <v>2564.975144870138</v>
      </c>
      <c r="S31" s="12">
        <v>46387</v>
      </c>
      <c r="T31" s="13"/>
    </row>
    <row r="32" spans="1:20" ht="25.5">
      <c r="A32" s="8">
        <v>3</v>
      </c>
      <c r="B32" s="9" t="s">
        <v>49</v>
      </c>
      <c r="C32" s="8">
        <v>1997</v>
      </c>
      <c r="D32" s="8" t="s">
        <v>31</v>
      </c>
      <c r="E32" s="8" t="s">
        <v>32</v>
      </c>
      <c r="F32" s="8">
        <v>3</v>
      </c>
      <c r="G32" s="10">
        <v>2148.2</v>
      </c>
      <c r="H32" s="10">
        <v>0</v>
      </c>
      <c r="I32" s="10">
        <v>1805.2</v>
      </c>
      <c r="J32" s="8">
        <v>36</v>
      </c>
      <c r="K32" s="8">
        <v>86</v>
      </c>
      <c r="L32" s="11">
        <f>Виды!C24</f>
        <v>6120135.855</v>
      </c>
      <c r="M32" s="11">
        <v>0</v>
      </c>
      <c r="N32" s="11">
        <v>0</v>
      </c>
      <c r="O32" s="11">
        <v>0</v>
      </c>
      <c r="P32" s="11">
        <f t="shared" si="3"/>
        <v>6120135.855</v>
      </c>
      <c r="Q32" s="11">
        <f t="shared" si="4"/>
        <v>2848.9599920863984</v>
      </c>
      <c r="R32" s="11">
        <f t="shared" si="5"/>
        <v>2848.9599920863984</v>
      </c>
      <c r="S32" s="12">
        <v>46387</v>
      </c>
      <c r="T32" s="13"/>
    </row>
    <row r="33" spans="1:20" ht="25.5">
      <c r="A33" s="8">
        <v>4</v>
      </c>
      <c r="B33" s="9" t="s">
        <v>50</v>
      </c>
      <c r="C33" s="8">
        <v>1963</v>
      </c>
      <c r="D33" s="8" t="s">
        <v>31</v>
      </c>
      <c r="E33" s="8" t="s">
        <v>32</v>
      </c>
      <c r="F33" s="8">
        <v>4</v>
      </c>
      <c r="G33" s="10">
        <v>2099</v>
      </c>
      <c r="H33" s="10">
        <v>0</v>
      </c>
      <c r="I33" s="10">
        <v>1883.3</v>
      </c>
      <c r="J33" s="8">
        <v>48</v>
      </c>
      <c r="K33" s="8">
        <v>98</v>
      </c>
      <c r="L33" s="11">
        <f>Виды!C25</f>
        <v>7502431.205</v>
      </c>
      <c r="M33" s="11">
        <v>0</v>
      </c>
      <c r="N33" s="11">
        <v>0</v>
      </c>
      <c r="O33" s="11">
        <v>0</v>
      </c>
      <c r="P33" s="11">
        <f t="shared" si="3"/>
        <v>7502431.205</v>
      </c>
      <c r="Q33" s="11">
        <f t="shared" si="4"/>
        <v>3574.288330157218</v>
      </c>
      <c r="R33" s="11">
        <f t="shared" si="5"/>
        <v>3574.288330157218</v>
      </c>
      <c r="S33" s="12">
        <v>46387</v>
      </c>
      <c r="T33" s="13"/>
    </row>
    <row r="34" spans="1:20" ht="25.5">
      <c r="A34" s="8">
        <v>5</v>
      </c>
      <c r="B34" s="9" t="s">
        <v>51</v>
      </c>
      <c r="C34" s="8">
        <v>1980</v>
      </c>
      <c r="D34" s="8" t="s">
        <v>31</v>
      </c>
      <c r="E34" s="8" t="s">
        <v>32</v>
      </c>
      <c r="F34" s="8">
        <v>2</v>
      </c>
      <c r="G34" s="10">
        <v>598.2</v>
      </c>
      <c r="H34" s="10">
        <v>0</v>
      </c>
      <c r="I34" s="10">
        <v>421.6</v>
      </c>
      <c r="J34" s="8">
        <v>15</v>
      </c>
      <c r="K34" s="8">
        <v>18</v>
      </c>
      <c r="L34" s="11">
        <f>Виды!C26</f>
        <v>3652413.9549999996</v>
      </c>
      <c r="M34" s="11">
        <v>0</v>
      </c>
      <c r="N34" s="11">
        <v>0</v>
      </c>
      <c r="O34" s="11">
        <v>0</v>
      </c>
      <c r="P34" s="11">
        <f t="shared" si="3"/>
        <v>3652413.9549999996</v>
      </c>
      <c r="Q34" s="11">
        <f t="shared" si="4"/>
        <v>6105.673612504178</v>
      </c>
      <c r="R34" s="11">
        <f t="shared" si="5"/>
        <v>6105.673612504178</v>
      </c>
      <c r="S34" s="12">
        <v>46387</v>
      </c>
      <c r="T34" s="13"/>
    </row>
    <row r="35" spans="1:20" ht="25.5">
      <c r="A35" s="8">
        <v>6</v>
      </c>
      <c r="B35" s="9" t="s">
        <v>52</v>
      </c>
      <c r="C35" s="8">
        <v>1988</v>
      </c>
      <c r="D35" s="8" t="s">
        <v>31</v>
      </c>
      <c r="E35" s="8" t="s">
        <v>35</v>
      </c>
      <c r="F35" s="8">
        <v>5</v>
      </c>
      <c r="G35" s="10">
        <v>2867</v>
      </c>
      <c r="H35" s="10">
        <v>0</v>
      </c>
      <c r="I35" s="10">
        <v>1694.3</v>
      </c>
      <c r="J35" s="8">
        <v>60</v>
      </c>
      <c r="K35" s="8">
        <v>99</v>
      </c>
      <c r="L35" s="11">
        <f>Виды!C27</f>
        <v>3000045.8800000004</v>
      </c>
      <c r="M35" s="11">
        <v>0</v>
      </c>
      <c r="N35" s="11">
        <v>0</v>
      </c>
      <c r="O35" s="11">
        <v>0</v>
      </c>
      <c r="P35" s="11">
        <f t="shared" si="3"/>
        <v>3000045.8800000004</v>
      </c>
      <c r="Q35" s="11">
        <f t="shared" si="4"/>
        <v>1046.4059574468085</v>
      </c>
      <c r="R35" s="11">
        <f t="shared" si="5"/>
        <v>1046.4059574468085</v>
      </c>
      <c r="S35" s="12">
        <v>46387</v>
      </c>
      <c r="T35" s="13"/>
    </row>
    <row r="36" spans="1:20" ht="25.5">
      <c r="A36" s="8">
        <v>7</v>
      </c>
      <c r="B36" s="9" t="s">
        <v>53</v>
      </c>
      <c r="C36" s="8">
        <v>1980</v>
      </c>
      <c r="D36" s="8" t="s">
        <v>31</v>
      </c>
      <c r="E36" s="8" t="s">
        <v>32</v>
      </c>
      <c r="F36" s="8">
        <v>4</v>
      </c>
      <c r="G36" s="10">
        <v>3393.8</v>
      </c>
      <c r="H36" s="10">
        <v>0</v>
      </c>
      <c r="I36" s="10">
        <v>1834.9</v>
      </c>
      <c r="J36" s="8">
        <v>64</v>
      </c>
      <c r="K36" s="8">
        <v>115</v>
      </c>
      <c r="L36" s="11">
        <f>Виды!C28</f>
        <v>5000383.85</v>
      </c>
      <c r="M36" s="11">
        <v>0</v>
      </c>
      <c r="N36" s="11">
        <v>0</v>
      </c>
      <c r="O36" s="11">
        <v>0</v>
      </c>
      <c r="P36" s="11">
        <f t="shared" si="3"/>
        <v>5000383.85</v>
      </c>
      <c r="Q36" s="11">
        <f t="shared" si="4"/>
        <v>1473.3878985208319</v>
      </c>
      <c r="R36" s="11">
        <f t="shared" si="5"/>
        <v>1473.3878985208319</v>
      </c>
      <c r="S36" s="12">
        <v>46387</v>
      </c>
      <c r="T36" s="13"/>
    </row>
    <row r="37" spans="1:20" ht="25.5">
      <c r="A37" s="8">
        <v>8</v>
      </c>
      <c r="B37" s="9" t="s">
        <v>54</v>
      </c>
      <c r="C37" s="8">
        <v>1980</v>
      </c>
      <c r="D37" s="8" t="s">
        <v>42</v>
      </c>
      <c r="E37" s="8" t="s">
        <v>35</v>
      </c>
      <c r="F37" s="8">
        <v>3</v>
      </c>
      <c r="G37" s="10">
        <v>1247.8</v>
      </c>
      <c r="H37" s="10">
        <v>0</v>
      </c>
      <c r="I37" s="10">
        <v>840</v>
      </c>
      <c r="J37" s="8">
        <v>27</v>
      </c>
      <c r="K37" s="8">
        <v>45</v>
      </c>
      <c r="L37" s="11">
        <f>Виды!C29</f>
        <v>3332154.2800000003</v>
      </c>
      <c r="M37" s="11">
        <v>0</v>
      </c>
      <c r="N37" s="11">
        <v>0</v>
      </c>
      <c r="O37" s="11">
        <v>0</v>
      </c>
      <c r="P37" s="11">
        <f t="shared" si="3"/>
        <v>3332154.2800000003</v>
      </c>
      <c r="Q37" s="11">
        <f t="shared" si="4"/>
        <v>2670.4233691296686</v>
      </c>
      <c r="R37" s="11">
        <f t="shared" si="5"/>
        <v>2670.4233691296686</v>
      </c>
      <c r="S37" s="12">
        <v>46387</v>
      </c>
      <c r="T37" s="13"/>
    </row>
    <row r="38" spans="1:20" ht="25.5">
      <c r="A38" s="8">
        <v>9</v>
      </c>
      <c r="B38" s="9" t="s">
        <v>55</v>
      </c>
      <c r="C38" s="8">
        <v>1985</v>
      </c>
      <c r="D38" s="8" t="s">
        <v>42</v>
      </c>
      <c r="E38" s="8" t="s">
        <v>35</v>
      </c>
      <c r="F38" s="8">
        <v>3</v>
      </c>
      <c r="G38" s="10">
        <v>1346.4</v>
      </c>
      <c r="H38" s="10">
        <v>0</v>
      </c>
      <c r="I38" s="10">
        <v>833.8</v>
      </c>
      <c r="J38" s="8">
        <v>24</v>
      </c>
      <c r="K38" s="8">
        <v>60</v>
      </c>
      <c r="L38" s="11">
        <f>Виды!C30</f>
        <v>3431786.8000000003</v>
      </c>
      <c r="M38" s="11">
        <v>0</v>
      </c>
      <c r="N38" s="11">
        <v>0</v>
      </c>
      <c r="O38" s="11">
        <v>0</v>
      </c>
      <c r="P38" s="11">
        <f t="shared" si="3"/>
        <v>3431786.8000000003</v>
      </c>
      <c r="Q38" s="11">
        <f t="shared" si="4"/>
        <v>2548.861259655377</v>
      </c>
      <c r="R38" s="11">
        <f t="shared" si="5"/>
        <v>2548.861259655377</v>
      </c>
      <c r="S38" s="12">
        <v>46387</v>
      </c>
      <c r="T38" s="13"/>
    </row>
    <row r="39" spans="1:20" ht="25.5">
      <c r="A39" s="8">
        <v>10</v>
      </c>
      <c r="B39" s="9" t="s">
        <v>56</v>
      </c>
      <c r="C39" s="8">
        <v>1972</v>
      </c>
      <c r="D39" s="8" t="s">
        <v>31</v>
      </c>
      <c r="E39" s="8" t="s">
        <v>32</v>
      </c>
      <c r="F39" s="8">
        <v>2</v>
      </c>
      <c r="G39" s="10">
        <v>751.7</v>
      </c>
      <c r="H39" s="10">
        <v>0</v>
      </c>
      <c r="I39" s="10">
        <v>458.7</v>
      </c>
      <c r="J39" s="8">
        <v>16</v>
      </c>
      <c r="K39" s="8">
        <v>40</v>
      </c>
      <c r="L39" s="11">
        <f>Виды!M31</f>
        <v>2799843.87</v>
      </c>
      <c r="M39" s="11">
        <v>0</v>
      </c>
      <c r="N39" s="11">
        <v>0</v>
      </c>
      <c r="O39" s="11">
        <v>0</v>
      </c>
      <c r="P39" s="11">
        <f t="shared" si="3"/>
        <v>2799843.87</v>
      </c>
      <c r="Q39" s="11">
        <f t="shared" si="4"/>
        <v>3724.6825462285487</v>
      </c>
      <c r="R39" s="11">
        <f t="shared" si="5"/>
        <v>3724.6825462285487</v>
      </c>
      <c r="S39" s="12">
        <v>46387</v>
      </c>
      <c r="T39" s="13"/>
    </row>
    <row r="40" spans="1:20" ht="14.25" customHeight="1">
      <c r="A40" s="42" t="s">
        <v>57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13"/>
    </row>
    <row r="41" spans="1:20" ht="25.5">
      <c r="A41" s="8">
        <v>1</v>
      </c>
      <c r="B41" s="9" t="s">
        <v>58</v>
      </c>
      <c r="C41" s="8">
        <v>1974</v>
      </c>
      <c r="D41" s="8" t="s">
        <v>31</v>
      </c>
      <c r="E41" s="8" t="s">
        <v>32</v>
      </c>
      <c r="F41" s="8">
        <v>3</v>
      </c>
      <c r="G41" s="10">
        <v>1371.9</v>
      </c>
      <c r="H41" s="10">
        <v>0</v>
      </c>
      <c r="I41" s="10">
        <v>1228.3</v>
      </c>
      <c r="J41" s="8">
        <v>31</v>
      </c>
      <c r="K41" s="8">
        <v>50</v>
      </c>
      <c r="L41" s="11">
        <f>Виды!C33</f>
        <v>6052412.659999999</v>
      </c>
      <c r="M41" s="11">
        <v>0</v>
      </c>
      <c r="N41" s="11">
        <v>0</v>
      </c>
      <c r="O41" s="11">
        <v>0</v>
      </c>
      <c r="P41" s="11">
        <f aca="true" t="shared" si="6" ref="P41:P50">L41</f>
        <v>6052412.659999999</v>
      </c>
      <c r="Q41" s="11">
        <f aca="true" t="shared" si="7" ref="Q41:Q50">L41/G41</f>
        <v>4411.701042350025</v>
      </c>
      <c r="R41" s="11">
        <f aca="true" t="shared" si="8" ref="R41:R50">Q41</f>
        <v>4411.701042350025</v>
      </c>
      <c r="S41" s="12">
        <v>46752</v>
      </c>
      <c r="T41" s="13"/>
    </row>
    <row r="42" spans="1:20" ht="25.5">
      <c r="A42" s="8">
        <v>2</v>
      </c>
      <c r="B42" s="9" t="s">
        <v>59</v>
      </c>
      <c r="C42" s="8">
        <v>1955</v>
      </c>
      <c r="D42" s="8" t="s">
        <v>31</v>
      </c>
      <c r="E42" s="8" t="s">
        <v>32</v>
      </c>
      <c r="F42" s="8">
        <v>2</v>
      </c>
      <c r="G42" s="10">
        <v>416.3</v>
      </c>
      <c r="H42" s="10">
        <v>0</v>
      </c>
      <c r="I42" s="10">
        <v>363.4</v>
      </c>
      <c r="J42" s="8">
        <v>8</v>
      </c>
      <c r="K42" s="8">
        <v>24</v>
      </c>
      <c r="L42" s="11">
        <f>Виды!C34</f>
        <v>3710860</v>
      </c>
      <c r="M42" s="11">
        <v>0</v>
      </c>
      <c r="N42" s="11">
        <v>0</v>
      </c>
      <c r="O42" s="11">
        <v>0</v>
      </c>
      <c r="P42" s="11">
        <f t="shared" si="6"/>
        <v>3710860</v>
      </c>
      <c r="Q42" s="11">
        <f t="shared" si="7"/>
        <v>8913.90823925054</v>
      </c>
      <c r="R42" s="11">
        <f t="shared" si="8"/>
        <v>8913.90823925054</v>
      </c>
      <c r="S42" s="12">
        <v>46752</v>
      </c>
      <c r="T42" s="13"/>
    </row>
    <row r="43" spans="1:20" ht="25.5">
      <c r="A43" s="8">
        <v>3</v>
      </c>
      <c r="B43" s="9" t="s">
        <v>60</v>
      </c>
      <c r="C43" s="8">
        <v>1986</v>
      </c>
      <c r="D43" s="8" t="s">
        <v>31</v>
      </c>
      <c r="E43" s="8" t="s">
        <v>35</v>
      </c>
      <c r="F43" s="8">
        <v>3</v>
      </c>
      <c r="G43" s="10">
        <v>1390.3</v>
      </c>
      <c r="H43" s="10">
        <v>0</v>
      </c>
      <c r="I43" s="10">
        <v>1262</v>
      </c>
      <c r="J43" s="8">
        <v>27</v>
      </c>
      <c r="K43" s="8">
        <v>55</v>
      </c>
      <c r="L43" s="11">
        <f>Виды!C35</f>
        <v>6023339.348</v>
      </c>
      <c r="M43" s="11">
        <v>0</v>
      </c>
      <c r="N43" s="11">
        <v>0</v>
      </c>
      <c r="O43" s="11">
        <v>0</v>
      </c>
      <c r="P43" s="11">
        <f t="shared" si="6"/>
        <v>6023339.348</v>
      </c>
      <c r="Q43" s="11">
        <f t="shared" si="7"/>
        <v>4332.402609508739</v>
      </c>
      <c r="R43" s="11">
        <f t="shared" si="8"/>
        <v>4332.402609508739</v>
      </c>
      <c r="S43" s="12">
        <v>46752</v>
      </c>
      <c r="T43" s="13"/>
    </row>
    <row r="44" spans="1:20" ht="38.25">
      <c r="A44" s="8">
        <v>4</v>
      </c>
      <c r="B44" s="9" t="s">
        <v>61</v>
      </c>
      <c r="C44" s="8">
        <v>1987</v>
      </c>
      <c r="D44" s="8" t="s">
        <v>31</v>
      </c>
      <c r="E44" s="8" t="s">
        <v>32</v>
      </c>
      <c r="F44" s="8">
        <v>2</v>
      </c>
      <c r="G44" s="10">
        <v>506.9</v>
      </c>
      <c r="H44" s="10">
        <v>0</v>
      </c>
      <c r="I44" s="10">
        <v>321.7</v>
      </c>
      <c r="J44" s="8">
        <v>10</v>
      </c>
      <c r="K44" s="8">
        <v>25</v>
      </c>
      <c r="L44" s="11">
        <f>Виды!C36</f>
        <v>7584997.84</v>
      </c>
      <c r="M44" s="11">
        <v>0</v>
      </c>
      <c r="N44" s="11">
        <v>0</v>
      </c>
      <c r="O44" s="11">
        <v>0</v>
      </c>
      <c r="P44" s="11">
        <f t="shared" si="6"/>
        <v>7584997.84</v>
      </c>
      <c r="Q44" s="11">
        <f t="shared" si="7"/>
        <v>14963.499388439535</v>
      </c>
      <c r="R44" s="11">
        <f t="shared" si="8"/>
        <v>14963.499388439535</v>
      </c>
      <c r="S44" s="12">
        <v>46752</v>
      </c>
      <c r="T44" s="13"/>
    </row>
    <row r="45" spans="1:20" ht="25.5">
      <c r="A45" s="8">
        <v>5</v>
      </c>
      <c r="B45" s="9" t="s">
        <v>62</v>
      </c>
      <c r="C45" s="8">
        <v>1967</v>
      </c>
      <c r="D45" s="8" t="s">
        <v>31</v>
      </c>
      <c r="E45" s="8" t="s">
        <v>32</v>
      </c>
      <c r="F45" s="8">
        <v>2</v>
      </c>
      <c r="G45" s="10">
        <v>560.6</v>
      </c>
      <c r="H45" s="10">
        <v>0</v>
      </c>
      <c r="I45" s="10">
        <v>450.5</v>
      </c>
      <c r="J45" s="8">
        <v>12</v>
      </c>
      <c r="K45" s="8">
        <v>25</v>
      </c>
      <c r="L45" s="11">
        <f>Виды!C37</f>
        <v>3713643.145</v>
      </c>
      <c r="M45" s="11">
        <v>0</v>
      </c>
      <c r="N45" s="11">
        <v>0</v>
      </c>
      <c r="O45" s="11">
        <v>0</v>
      </c>
      <c r="P45" s="11">
        <f t="shared" si="6"/>
        <v>3713643.145</v>
      </c>
      <c r="Q45" s="11">
        <f t="shared" si="7"/>
        <v>6624.408036032822</v>
      </c>
      <c r="R45" s="11">
        <f t="shared" si="8"/>
        <v>6624.408036032822</v>
      </c>
      <c r="S45" s="12">
        <v>46752</v>
      </c>
      <c r="T45" s="13"/>
    </row>
    <row r="46" spans="1:20" ht="25.5">
      <c r="A46" s="8">
        <v>6</v>
      </c>
      <c r="B46" s="9" t="s">
        <v>63</v>
      </c>
      <c r="C46" s="8">
        <v>1969</v>
      </c>
      <c r="D46" s="8" t="s">
        <v>31</v>
      </c>
      <c r="E46" s="8" t="s">
        <v>32</v>
      </c>
      <c r="F46" s="8">
        <v>2</v>
      </c>
      <c r="G46" s="10">
        <v>381.1</v>
      </c>
      <c r="H46" s="10">
        <v>0</v>
      </c>
      <c r="I46" s="10">
        <v>350.7</v>
      </c>
      <c r="J46" s="8">
        <v>8</v>
      </c>
      <c r="K46" s="8">
        <v>12</v>
      </c>
      <c r="L46" s="11">
        <f>Виды!C38</f>
        <v>3519750.7099999995</v>
      </c>
      <c r="M46" s="11">
        <v>0</v>
      </c>
      <c r="N46" s="11">
        <v>0</v>
      </c>
      <c r="O46" s="11">
        <v>0</v>
      </c>
      <c r="P46" s="11">
        <f t="shared" si="6"/>
        <v>3519750.7099999995</v>
      </c>
      <c r="Q46" s="11">
        <f t="shared" si="7"/>
        <v>9235.766754132772</v>
      </c>
      <c r="R46" s="11">
        <f t="shared" si="8"/>
        <v>9235.766754132772</v>
      </c>
      <c r="S46" s="12">
        <v>46752</v>
      </c>
      <c r="T46" s="13"/>
    </row>
    <row r="47" spans="1:20" ht="25.5">
      <c r="A47" s="8">
        <v>7</v>
      </c>
      <c r="B47" s="9" t="s">
        <v>64</v>
      </c>
      <c r="C47" s="8">
        <v>1982</v>
      </c>
      <c r="D47" s="8" t="s">
        <v>31</v>
      </c>
      <c r="E47" s="8" t="s">
        <v>35</v>
      </c>
      <c r="F47" s="8">
        <v>5</v>
      </c>
      <c r="G47" s="10">
        <v>3180.5</v>
      </c>
      <c r="H47" s="10">
        <v>0</v>
      </c>
      <c r="I47" s="10">
        <v>1923.9</v>
      </c>
      <c r="J47" s="8">
        <v>68</v>
      </c>
      <c r="K47" s="8">
        <v>218</v>
      </c>
      <c r="L47" s="11">
        <f>Виды!C39</f>
        <v>8000491.356000001</v>
      </c>
      <c r="M47" s="11">
        <v>0</v>
      </c>
      <c r="N47" s="11">
        <v>0</v>
      </c>
      <c r="O47" s="11">
        <v>0</v>
      </c>
      <c r="P47" s="11">
        <f t="shared" si="6"/>
        <v>8000491.356000001</v>
      </c>
      <c r="Q47" s="11">
        <f t="shared" si="7"/>
        <v>2515.4822688256563</v>
      </c>
      <c r="R47" s="11">
        <f t="shared" si="8"/>
        <v>2515.4822688256563</v>
      </c>
      <c r="S47" s="12">
        <v>46752</v>
      </c>
      <c r="T47" s="13"/>
    </row>
    <row r="48" spans="1:20" ht="25.5">
      <c r="A48" s="8">
        <v>8</v>
      </c>
      <c r="B48" s="9" t="s">
        <v>65</v>
      </c>
      <c r="C48" s="8">
        <v>1967</v>
      </c>
      <c r="D48" s="8" t="s">
        <v>42</v>
      </c>
      <c r="E48" s="8" t="s">
        <v>35</v>
      </c>
      <c r="F48" s="8">
        <v>3</v>
      </c>
      <c r="G48" s="10">
        <v>1385</v>
      </c>
      <c r="H48" s="10">
        <v>0</v>
      </c>
      <c r="I48" s="10">
        <v>823</v>
      </c>
      <c r="J48" s="8">
        <v>24</v>
      </c>
      <c r="K48" s="8">
        <v>60</v>
      </c>
      <c r="L48" s="11">
        <f>Виды!C40</f>
        <v>3379716.795</v>
      </c>
      <c r="M48" s="11">
        <v>0</v>
      </c>
      <c r="N48" s="11">
        <v>0</v>
      </c>
      <c r="O48" s="11">
        <v>0</v>
      </c>
      <c r="P48" s="11">
        <f t="shared" si="6"/>
        <v>3379716.795</v>
      </c>
      <c r="Q48" s="11">
        <f t="shared" si="7"/>
        <v>2440.2287328519856</v>
      </c>
      <c r="R48" s="11">
        <f t="shared" si="8"/>
        <v>2440.2287328519856</v>
      </c>
      <c r="S48" s="12">
        <v>46752</v>
      </c>
      <c r="T48" s="13"/>
    </row>
    <row r="49" spans="1:20" ht="25.5">
      <c r="A49" s="8">
        <v>9</v>
      </c>
      <c r="B49" s="9" t="s">
        <v>66</v>
      </c>
      <c r="C49" s="8">
        <v>1980</v>
      </c>
      <c r="D49" s="8" t="s">
        <v>42</v>
      </c>
      <c r="E49" s="8" t="s">
        <v>35</v>
      </c>
      <c r="F49" s="8">
        <v>3</v>
      </c>
      <c r="G49" s="10">
        <v>1357.8</v>
      </c>
      <c r="H49" s="10">
        <v>0</v>
      </c>
      <c r="I49" s="10">
        <v>817.8</v>
      </c>
      <c r="J49" s="8">
        <v>24</v>
      </c>
      <c r="K49" s="8">
        <v>57</v>
      </c>
      <c r="L49" s="11">
        <f>Виды!C41</f>
        <v>3443964.1080000005</v>
      </c>
      <c r="M49" s="11">
        <v>0</v>
      </c>
      <c r="N49" s="11">
        <v>0</v>
      </c>
      <c r="O49" s="11">
        <v>0</v>
      </c>
      <c r="P49" s="11">
        <f t="shared" si="6"/>
        <v>3443964.1080000005</v>
      </c>
      <c r="Q49" s="11">
        <f t="shared" si="7"/>
        <v>2536.4295978789223</v>
      </c>
      <c r="R49" s="11">
        <f t="shared" si="8"/>
        <v>2536.4295978789223</v>
      </c>
      <c r="S49" s="12">
        <v>46752</v>
      </c>
      <c r="T49" s="13"/>
    </row>
    <row r="50" spans="1:20" ht="25.5">
      <c r="A50" s="8">
        <v>10</v>
      </c>
      <c r="B50" s="9" t="s">
        <v>67</v>
      </c>
      <c r="C50" s="8">
        <v>1964</v>
      </c>
      <c r="D50" s="8" t="s">
        <v>31</v>
      </c>
      <c r="E50" s="8" t="s">
        <v>32</v>
      </c>
      <c r="F50" s="8">
        <v>3</v>
      </c>
      <c r="G50" s="10">
        <v>851.1</v>
      </c>
      <c r="H50" s="10">
        <v>0</v>
      </c>
      <c r="I50" s="10">
        <v>488.3</v>
      </c>
      <c r="J50" s="8">
        <v>18</v>
      </c>
      <c r="K50" s="8">
        <v>36</v>
      </c>
      <c r="L50" s="11">
        <f>Виды!C42</f>
        <v>1507691.703</v>
      </c>
      <c r="M50" s="11">
        <v>0</v>
      </c>
      <c r="N50" s="11">
        <v>0</v>
      </c>
      <c r="O50" s="11">
        <v>0</v>
      </c>
      <c r="P50" s="11">
        <f t="shared" si="6"/>
        <v>1507691.703</v>
      </c>
      <c r="Q50" s="11">
        <f t="shared" si="7"/>
        <v>1771.4624638702855</v>
      </c>
      <c r="R50" s="11">
        <f t="shared" si="8"/>
        <v>1771.4624638702855</v>
      </c>
      <c r="S50" s="12">
        <v>46752</v>
      </c>
      <c r="T50" s="13"/>
    </row>
  </sheetData>
  <sheetProtection selectLockedCells="1" selectUnlockedCells="1"/>
  <mergeCells count="29">
    <mergeCell ref="A16:S16"/>
    <mergeCell ref="A29:S29"/>
    <mergeCell ref="A40:S40"/>
    <mergeCell ref="P4:S4"/>
    <mergeCell ref="P3:S3"/>
    <mergeCell ref="P2:S2"/>
    <mergeCell ref="P5:S5"/>
    <mergeCell ref="P6:S6"/>
    <mergeCell ref="R11:R13"/>
    <mergeCell ref="S11:S14"/>
    <mergeCell ref="H12:H13"/>
    <mergeCell ref="I12:I13"/>
    <mergeCell ref="L12:L13"/>
    <mergeCell ref="M12:P12"/>
    <mergeCell ref="G11:G13"/>
    <mergeCell ref="H11:I11"/>
    <mergeCell ref="J11:J13"/>
    <mergeCell ref="K11:K13"/>
    <mergeCell ref="L11:P11"/>
    <mergeCell ref="Q11:Q13"/>
    <mergeCell ref="A8:S8"/>
    <mergeCell ref="A9:S9"/>
    <mergeCell ref="A10:S10"/>
    <mergeCell ref="A11:A14"/>
    <mergeCell ref="B11:B14"/>
    <mergeCell ref="C11:C14"/>
    <mergeCell ref="D11:D14"/>
    <mergeCell ref="E11:E14"/>
    <mergeCell ref="F11:F14"/>
  </mergeCells>
  <printOptions/>
  <pageMargins left="0.2361111111111111" right="0.2361111111111111" top="0.7486111111111111" bottom="0.7486111111111111" header="0.31527777777777777" footer="0.31527777777777777"/>
  <pageSetup firstPageNumber="1" useFirstPageNumber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5" zoomScaleNormal="65" zoomScaleSheetLayoutView="65" zoomScalePageLayoutView="0" workbookViewId="0" topLeftCell="A1">
      <selection activeCell="N12" activeCellId="1" sqref="A28:IV28 N12"/>
    </sheetView>
  </sheetViews>
  <sheetFormatPr defaultColWidth="11.57421875" defaultRowHeight="15"/>
  <cols>
    <col min="1" max="1" width="6.7109375" style="15" customWidth="1"/>
    <col min="2" max="2" width="33.421875" style="15" customWidth="1"/>
    <col min="3" max="3" width="24.140625" style="15" customWidth="1"/>
    <col min="4" max="4" width="22.57421875" style="15" customWidth="1"/>
    <col min="5" max="7" width="11.57421875" style="15" customWidth="1"/>
    <col min="8" max="8" width="14.421875" style="15" customWidth="1"/>
    <col min="9" max="9" width="15.421875" style="15" customWidth="1"/>
    <col min="10" max="12" width="11.57421875" style="15" customWidth="1"/>
    <col min="13" max="13" width="13.7109375" style="15" customWidth="1"/>
    <col min="14" max="14" width="16.8515625" style="15" customWidth="1"/>
    <col min="15" max="16384" width="11.57421875" style="15" customWidth="1"/>
  </cols>
  <sheetData>
    <row r="1" spans="1:14" ht="15.75" customHeight="1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6.25" customHeight="1">
      <c r="A2" s="45" t="s">
        <v>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62.25" customHeight="1">
      <c r="A3" s="16" t="s">
        <v>2</v>
      </c>
      <c r="B3" s="16" t="s">
        <v>70</v>
      </c>
      <c r="C3" s="16" t="s">
        <v>71</v>
      </c>
      <c r="D3" s="16" t="s">
        <v>72</v>
      </c>
      <c r="E3" s="46" t="s">
        <v>73</v>
      </c>
      <c r="F3" s="46"/>
      <c r="G3" s="46"/>
      <c r="H3" s="46"/>
      <c r="I3" s="46"/>
      <c r="J3" s="46" t="s">
        <v>12</v>
      </c>
      <c r="K3" s="46"/>
      <c r="L3" s="46"/>
      <c r="M3" s="46"/>
      <c r="N3" s="46"/>
    </row>
    <row r="4" spans="1:14" ht="28.5">
      <c r="A4" s="16"/>
      <c r="B4" s="16"/>
      <c r="C4" s="16"/>
      <c r="D4" s="16"/>
      <c r="E4" s="16" t="s">
        <v>74</v>
      </c>
      <c r="F4" s="16" t="s">
        <v>75</v>
      </c>
      <c r="G4" s="16" t="s">
        <v>76</v>
      </c>
      <c r="H4" s="16" t="s">
        <v>77</v>
      </c>
      <c r="I4" s="16" t="s">
        <v>18</v>
      </c>
      <c r="J4" s="16" t="s">
        <v>74</v>
      </c>
      <c r="K4" s="16" t="s">
        <v>75</v>
      </c>
      <c r="L4" s="16" t="s">
        <v>76</v>
      </c>
      <c r="M4" s="16" t="s">
        <v>77</v>
      </c>
      <c r="N4" s="16" t="s">
        <v>18</v>
      </c>
    </row>
    <row r="5" spans="1:14" ht="15">
      <c r="A5" s="16"/>
      <c r="B5" s="16"/>
      <c r="C5" s="16" t="s">
        <v>24</v>
      </c>
      <c r="D5" s="16" t="s">
        <v>26</v>
      </c>
      <c r="E5" s="16" t="s">
        <v>78</v>
      </c>
      <c r="F5" s="16" t="s">
        <v>78</v>
      </c>
      <c r="G5" s="16" t="s">
        <v>78</v>
      </c>
      <c r="H5" s="16" t="s">
        <v>78</v>
      </c>
      <c r="I5" s="16" t="s">
        <v>78</v>
      </c>
      <c r="J5" s="16" t="s">
        <v>27</v>
      </c>
      <c r="K5" s="16" t="s">
        <v>27</v>
      </c>
      <c r="L5" s="16" t="s">
        <v>27</v>
      </c>
      <c r="M5" s="16" t="s">
        <v>27</v>
      </c>
      <c r="N5" s="16" t="s">
        <v>27</v>
      </c>
    </row>
    <row r="6" spans="1:14" ht="1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</row>
    <row r="7" spans="1:14" ht="15.75" customHeight="1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5">
      <c r="A8" s="17">
        <v>1</v>
      </c>
      <c r="B8" s="17" t="s">
        <v>79</v>
      </c>
      <c r="C8" s="18">
        <f>Перечень!G17+Перечень!G18+Перечень!G19+Перечень!G20+Перечень!G21+Перечень!G22+Перечень!G23+Перечень!G24+Перечень!G25+Перечень!G26+Перечень!G27+Перечень!G28</f>
        <v>17793.8</v>
      </c>
      <c r="D8" s="17">
        <f>Перечень!K17+Перечень!K18+Перечень!K19+Перечень!K20+Перечень!K21+Перечень!K22+Перечень!K23+Перечень!K24+Перечень!K25+Перечень!K26+Перечень!K27+Перечень!K28</f>
        <v>705</v>
      </c>
      <c r="E8" s="17">
        <v>0</v>
      </c>
      <c r="F8" s="17">
        <v>0</v>
      </c>
      <c r="G8" s="17">
        <v>0</v>
      </c>
      <c r="H8" s="19">
        <v>12</v>
      </c>
      <c r="I8" s="17">
        <v>12</v>
      </c>
      <c r="J8" s="17">
        <v>0</v>
      </c>
      <c r="K8" s="17">
        <v>0</v>
      </c>
      <c r="L8" s="17">
        <v>0</v>
      </c>
      <c r="M8" s="20">
        <f>Перечень!L17+Перечень!L18+Перечень!L19+Перечень!L20+Перечень!L21+Перечень!L22+Перечень!L23+Перечень!L24+Перечень!L25+Перечень!L26+Перечень!L27+Перечень!L28</f>
        <v>47073599.279</v>
      </c>
      <c r="N8" s="20">
        <f>M8</f>
        <v>47073599.279</v>
      </c>
    </row>
    <row r="9" spans="1:14" ht="15.75" customHeight="1">
      <c r="A9" s="46" t="s">
        <v>46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15">
      <c r="A10" s="17">
        <v>1</v>
      </c>
      <c r="B10" s="17" t="s">
        <v>79</v>
      </c>
      <c r="C10" s="18">
        <f>Перечень!G30+Перечень!G31+Перечень!G32+Перечень!G33+Перечень!G34+Перечень!G35+Перечень!G36+Перечень!G37+Перечень!G38+Перечень!G39</f>
        <v>18318.9</v>
      </c>
      <c r="D10" s="17">
        <f>Перечень!K30+Перечень!K31+Перечень!K32+Перечень!K33+Перечень!K34+Перечень!K35+Перечень!K36+Перечень!K37+Перечень!K38+Перечень!K39</f>
        <v>682</v>
      </c>
      <c r="E10" s="17">
        <v>0</v>
      </c>
      <c r="F10" s="17">
        <v>0</v>
      </c>
      <c r="G10" s="17">
        <v>0</v>
      </c>
      <c r="H10" s="17">
        <v>10</v>
      </c>
      <c r="I10" s="17">
        <v>10</v>
      </c>
      <c r="J10" s="17">
        <v>0</v>
      </c>
      <c r="K10" s="17">
        <v>0</v>
      </c>
      <c r="L10" s="17">
        <v>0</v>
      </c>
      <c r="M10" s="20">
        <f>Перечень!L30+Перечень!L31+Перечень!L32+Перечень!L33+Перечень!L34+Перечень!L35+Перечень!L36+Перечень!L37+Перечень!L38+Перечень!L39</f>
        <v>47127708.58499999</v>
      </c>
      <c r="N10" s="20">
        <f>M10</f>
        <v>47127708.58499999</v>
      </c>
    </row>
    <row r="11" spans="1:14" ht="15.75" customHeight="1">
      <c r="A11" s="46" t="s">
        <v>57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5">
      <c r="A12" s="17">
        <v>1</v>
      </c>
      <c r="B12" s="17" t="s">
        <v>79</v>
      </c>
      <c r="C12" s="18">
        <f>Перечень!G41+Перечень!G42+Перечень!G43+Перечень!G44+Перечень!G45+Перечень!G46+Перечень!G47+Перечень!G48+Перечень!G49+Перечень!G50</f>
        <v>11401.5</v>
      </c>
      <c r="D12" s="17">
        <f>Перечень!K41+Перечень!K42+Перечень!K43+Перечень!K44+Перечень!K45+Перечень!K46+Перечень!K47+Перечень!K48+Перечень!K49+Перечень!K50</f>
        <v>562</v>
      </c>
      <c r="E12" s="17">
        <v>0</v>
      </c>
      <c r="F12" s="17">
        <v>0</v>
      </c>
      <c r="G12" s="17">
        <v>0</v>
      </c>
      <c r="H12" s="17">
        <v>10</v>
      </c>
      <c r="I12" s="17">
        <v>10</v>
      </c>
      <c r="J12" s="17">
        <v>0</v>
      </c>
      <c r="K12" s="17">
        <v>0</v>
      </c>
      <c r="L12" s="17">
        <v>0</v>
      </c>
      <c r="M12" s="20">
        <f>Перечень!L41+Перечень!L42+Перечень!L43+Перечень!L44+Перечень!L45+Перечень!L46+Перечень!L47+Перечень!L48+Перечень!L49+Перечень!L50</f>
        <v>46936867.66500001</v>
      </c>
      <c r="N12" s="20">
        <f>M12</f>
        <v>46936867.66500001</v>
      </c>
    </row>
    <row r="13" spans="1:14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</sheetData>
  <sheetProtection selectLockedCells="1" selectUnlockedCells="1"/>
  <mergeCells count="7">
    <mergeCell ref="A11:N11"/>
    <mergeCell ref="A1:N1"/>
    <mergeCell ref="A2:N2"/>
    <mergeCell ref="E3:I3"/>
    <mergeCell ref="J3:N3"/>
    <mergeCell ref="A7:N7"/>
    <mergeCell ref="A9:N9"/>
  </mergeCells>
  <printOptions/>
  <pageMargins left="0.25" right="0.25" top="0.75" bottom="0.75" header="0.3" footer="0.3"/>
  <pageSetup horizontalDpi="300" verticalDpi="300" orientation="landscape" paperSize="9" scale="6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view="pageBreakPreview" zoomScale="65" zoomScaleNormal="65" zoomScaleSheetLayoutView="65" zoomScalePageLayoutView="0" workbookViewId="0" topLeftCell="A19">
      <selection activeCell="S42" activeCellId="1" sqref="A28:IV28 S42"/>
    </sheetView>
  </sheetViews>
  <sheetFormatPr defaultColWidth="11.57421875" defaultRowHeight="15"/>
  <cols>
    <col min="1" max="1" width="4.8515625" style="0" customWidth="1"/>
    <col min="2" max="2" width="42.7109375" style="0" customWidth="1"/>
    <col min="3" max="3" width="14.8515625" style="0" customWidth="1"/>
    <col min="4" max="4" width="13.140625" style="0" customWidth="1"/>
    <col min="5" max="5" width="12.8515625" style="0" customWidth="1"/>
    <col min="6" max="6" width="5.57421875" style="0" customWidth="1"/>
    <col min="7" max="7" width="8.8515625" style="0" customWidth="1"/>
    <col min="8" max="8" width="8.28125" style="0" customWidth="1"/>
    <col min="9" max="9" width="7.7109375" style="0" customWidth="1"/>
    <col min="10" max="10" width="7.140625" style="0" customWidth="1"/>
    <col min="11" max="11" width="6.28125" style="0" customWidth="1"/>
    <col min="12" max="12" width="11.57421875" style="0" customWidth="1"/>
    <col min="13" max="13" width="15.140625" style="0" customWidth="1"/>
    <col min="14" max="14" width="9.8515625" style="0" customWidth="1"/>
    <col min="15" max="15" width="19.8515625" style="0" customWidth="1"/>
    <col min="16" max="16" width="9.8515625" style="0" customWidth="1"/>
    <col min="17" max="17" width="10.140625" style="0" customWidth="1"/>
    <col min="18" max="18" width="9.8515625" style="0" customWidth="1"/>
    <col min="19" max="19" width="20.140625" style="0" customWidth="1"/>
    <col min="20" max="20" width="9.28125" style="0" customWidth="1"/>
    <col min="21" max="21" width="8.57421875" style="0" customWidth="1"/>
    <col min="22" max="22" width="7.7109375" style="0" customWidth="1"/>
    <col min="23" max="23" width="7.140625" style="0" customWidth="1"/>
    <col min="24" max="24" width="9.140625" style="0" customWidth="1"/>
    <col min="25" max="26" width="7.7109375" style="0" customWidth="1"/>
    <col min="27" max="27" width="8.00390625" style="0" customWidth="1"/>
    <col min="28" max="28" width="8.7109375" style="0" customWidth="1"/>
    <col min="29" max="29" width="9.8515625" style="0" customWidth="1"/>
    <col min="30" max="30" width="6.7109375" style="0" customWidth="1"/>
  </cols>
  <sheetData>
    <row r="1" spans="1:30" ht="15" customHeight="1">
      <c r="A1" s="47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ht="25.5" customHeight="1">
      <c r="A2" s="48" t="s">
        <v>80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ht="25.5" customHeight="1">
      <c r="A3" s="49" t="s">
        <v>2</v>
      </c>
      <c r="B3" s="50" t="s">
        <v>81</v>
      </c>
      <c r="C3" s="51" t="s">
        <v>82</v>
      </c>
      <c r="D3" s="52" t="s">
        <v>83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49" t="s">
        <v>84</v>
      </c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ht="25.5" customHeight="1">
      <c r="A4" s="49"/>
      <c r="B4" s="50"/>
      <c r="C4" s="51"/>
      <c r="D4" s="53" t="s">
        <v>85</v>
      </c>
      <c r="E4" s="53"/>
      <c r="F4" s="53"/>
      <c r="G4" s="53"/>
      <c r="H4" s="53"/>
      <c r="I4" s="53"/>
      <c r="J4" s="51" t="s">
        <v>86</v>
      </c>
      <c r="K4" s="51"/>
      <c r="L4" s="51" t="s">
        <v>87</v>
      </c>
      <c r="M4" s="51"/>
      <c r="N4" s="51" t="s">
        <v>88</v>
      </c>
      <c r="O4" s="51"/>
      <c r="P4" s="51" t="s">
        <v>89</v>
      </c>
      <c r="Q4" s="51"/>
      <c r="R4" s="51" t="s">
        <v>90</v>
      </c>
      <c r="S4" s="51"/>
      <c r="T4" s="49" t="s">
        <v>91</v>
      </c>
      <c r="U4" s="49"/>
      <c r="V4" s="49"/>
      <c r="W4" s="49"/>
      <c r="X4" s="49"/>
      <c r="Y4" s="49" t="s">
        <v>92</v>
      </c>
      <c r="Z4" s="49"/>
      <c r="AA4" s="49"/>
      <c r="AB4" s="49"/>
      <c r="AC4" s="49"/>
      <c r="AD4" s="51" t="s">
        <v>93</v>
      </c>
    </row>
    <row r="5" spans="1:30" ht="118.5">
      <c r="A5" s="49"/>
      <c r="B5" s="50"/>
      <c r="C5" s="51"/>
      <c r="D5" s="23" t="s">
        <v>94</v>
      </c>
      <c r="E5" s="23" t="s">
        <v>95</v>
      </c>
      <c r="F5" s="23" t="s">
        <v>96</v>
      </c>
      <c r="G5" s="23" t="s">
        <v>97</v>
      </c>
      <c r="H5" s="23" t="s">
        <v>98</v>
      </c>
      <c r="I5" s="23" t="s">
        <v>99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23" t="s">
        <v>100</v>
      </c>
      <c r="U5" s="23" t="s">
        <v>101</v>
      </c>
      <c r="V5" s="23" t="s">
        <v>102</v>
      </c>
      <c r="W5" s="23" t="s">
        <v>103</v>
      </c>
      <c r="X5" s="23" t="s">
        <v>104</v>
      </c>
      <c r="Y5" s="23" t="str">
        <f>T5</f>
        <v>электрической энергии</v>
      </c>
      <c r="Z5" s="23" t="str">
        <f>U5</f>
        <v>тепловой энергии</v>
      </c>
      <c r="AA5" s="23" t="str">
        <f>V5</f>
        <v>газа</v>
      </c>
      <c r="AB5" s="23" t="str">
        <f>W5</f>
        <v>холодной воды</v>
      </c>
      <c r="AC5" s="23" t="str">
        <f>X5</f>
        <v>горячей воды</v>
      </c>
      <c r="AD5" s="51"/>
    </row>
    <row r="6" spans="1:30" ht="15">
      <c r="A6" s="49"/>
      <c r="B6" s="50"/>
      <c r="C6" s="22" t="s">
        <v>27</v>
      </c>
      <c r="D6" s="22" t="s">
        <v>27</v>
      </c>
      <c r="E6" s="22" t="s">
        <v>27</v>
      </c>
      <c r="F6" s="22" t="s">
        <v>27</v>
      </c>
      <c r="G6" s="22" t="s">
        <v>27</v>
      </c>
      <c r="H6" s="22" t="s">
        <v>27</v>
      </c>
      <c r="I6" s="22" t="s">
        <v>27</v>
      </c>
      <c r="J6" s="22" t="s">
        <v>78</v>
      </c>
      <c r="K6" s="22" t="s">
        <v>27</v>
      </c>
      <c r="L6" s="22" t="s">
        <v>105</v>
      </c>
      <c r="M6" s="22" t="s">
        <v>27</v>
      </c>
      <c r="N6" s="22" t="s">
        <v>105</v>
      </c>
      <c r="O6" s="22" t="s">
        <v>27</v>
      </c>
      <c r="P6" s="22" t="s">
        <v>105</v>
      </c>
      <c r="Q6" s="22" t="s">
        <v>27</v>
      </c>
      <c r="R6" s="22" t="s">
        <v>106</v>
      </c>
      <c r="S6" s="22" t="s">
        <v>27</v>
      </c>
      <c r="T6" s="22" t="s">
        <v>27</v>
      </c>
      <c r="U6" s="22" t="s">
        <v>27</v>
      </c>
      <c r="V6" s="22" t="s">
        <v>27</v>
      </c>
      <c r="W6" s="22" t="s">
        <v>27</v>
      </c>
      <c r="X6" s="22" t="s">
        <v>27</v>
      </c>
      <c r="Y6" s="22" t="s">
        <v>27</v>
      </c>
      <c r="Z6" s="22" t="s">
        <v>27</v>
      </c>
      <c r="AA6" s="22" t="s">
        <v>27</v>
      </c>
      <c r="AB6" s="22" t="s">
        <v>27</v>
      </c>
      <c r="AC6" s="22" t="s">
        <v>27</v>
      </c>
      <c r="AD6" s="22" t="s">
        <v>27</v>
      </c>
    </row>
    <row r="7" spans="1:30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  <c r="X7" s="22">
        <v>24</v>
      </c>
      <c r="Y7" s="22">
        <v>25</v>
      </c>
      <c r="Z7" s="22">
        <v>26</v>
      </c>
      <c r="AA7" s="22">
        <v>27</v>
      </c>
      <c r="AB7" s="22">
        <v>28</v>
      </c>
      <c r="AC7" s="22">
        <v>29</v>
      </c>
      <c r="AD7" s="22">
        <v>30</v>
      </c>
    </row>
    <row r="8" spans="1:30" ht="15" customHeight="1">
      <c r="A8" s="54" t="s">
        <v>29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s="3" customFormat="1" ht="25.5">
      <c r="A9" s="24">
        <v>1</v>
      </c>
      <c r="B9" s="25" t="s">
        <v>30</v>
      </c>
      <c r="C9" s="26">
        <f>O9+S9</f>
        <v>4815613.7469999995</v>
      </c>
      <c r="D9" s="24"/>
      <c r="E9" s="24"/>
      <c r="F9" s="24"/>
      <c r="G9" s="27"/>
      <c r="H9" s="27"/>
      <c r="I9" s="27"/>
      <c r="J9" s="24"/>
      <c r="K9" s="24"/>
      <c r="L9" s="27"/>
      <c r="M9" s="26"/>
      <c r="N9" s="26">
        <v>342.5</v>
      </c>
      <c r="O9" s="26">
        <f>N9*9416.96</f>
        <v>3225308.8</v>
      </c>
      <c r="P9" s="26"/>
      <c r="Q9" s="26"/>
      <c r="R9" s="26">
        <v>53.9</v>
      </c>
      <c r="S9" s="26">
        <f>R9*29504.73</f>
        <v>1590304.947</v>
      </c>
      <c r="T9" s="28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s="3" customFormat="1" ht="25.5">
      <c r="A10" s="24">
        <v>2</v>
      </c>
      <c r="B10" s="25" t="s">
        <v>33</v>
      </c>
      <c r="C10" s="26">
        <f aca="true" t="shared" si="0" ref="C10:C17">M10</f>
        <v>3753534.89</v>
      </c>
      <c r="D10" s="24"/>
      <c r="E10" s="24"/>
      <c r="F10" s="24"/>
      <c r="G10" s="27"/>
      <c r="H10" s="27"/>
      <c r="I10" s="27"/>
      <c r="J10" s="24"/>
      <c r="K10" s="24"/>
      <c r="L10" s="27">
        <v>404.6</v>
      </c>
      <c r="M10" s="26">
        <f>L10*9277.15</f>
        <v>3753534.89</v>
      </c>
      <c r="N10" s="26"/>
      <c r="O10" s="26"/>
      <c r="P10" s="26"/>
      <c r="Q10" s="26"/>
      <c r="R10" s="26"/>
      <c r="S10" s="26"/>
      <c r="T10" s="28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s="3" customFormat="1" ht="25.5">
      <c r="A11" s="24">
        <v>3</v>
      </c>
      <c r="B11" s="25" t="s">
        <v>34</v>
      </c>
      <c r="C11" s="26">
        <f t="shared" si="0"/>
        <v>6111901.588</v>
      </c>
      <c r="D11" s="24"/>
      <c r="E11" s="24"/>
      <c r="F11" s="24"/>
      <c r="G11" s="27"/>
      <c r="H11" s="27"/>
      <c r="I11" s="27"/>
      <c r="J11" s="24"/>
      <c r="K11" s="24"/>
      <c r="L11" s="27">
        <v>552.1</v>
      </c>
      <c r="M11" s="26">
        <f>L11*11070.28</f>
        <v>6111901.588</v>
      </c>
      <c r="N11" s="26"/>
      <c r="O11" s="26"/>
      <c r="P11" s="26"/>
      <c r="Q11" s="26"/>
      <c r="R11" s="26"/>
      <c r="S11" s="26"/>
      <c r="T11" s="28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s="3" customFormat="1" ht="25.5">
      <c r="A12" s="24">
        <v>4</v>
      </c>
      <c r="B12" s="25" t="s">
        <v>36</v>
      </c>
      <c r="C12" s="26">
        <f t="shared" si="0"/>
        <v>3119905.545</v>
      </c>
      <c r="D12" s="24"/>
      <c r="E12" s="24"/>
      <c r="F12" s="24"/>
      <c r="G12" s="27"/>
      <c r="H12" s="27"/>
      <c r="I12" s="27"/>
      <c r="J12" s="24"/>
      <c r="K12" s="24"/>
      <c r="L12" s="27">
        <v>336.3</v>
      </c>
      <c r="M12" s="26">
        <f>L12*9277.15</f>
        <v>3119905.545</v>
      </c>
      <c r="N12" s="26"/>
      <c r="O12" s="26"/>
      <c r="P12" s="26"/>
      <c r="Q12" s="26"/>
      <c r="R12" s="26"/>
      <c r="S12" s="26"/>
      <c r="T12" s="28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25.5">
      <c r="A13" s="24">
        <v>5</v>
      </c>
      <c r="B13" s="25" t="s">
        <v>37</v>
      </c>
      <c r="C13" s="30">
        <f t="shared" si="0"/>
        <v>3510473.5599999996</v>
      </c>
      <c r="D13" s="31"/>
      <c r="E13" s="31"/>
      <c r="F13" s="31"/>
      <c r="G13" s="31"/>
      <c r="H13" s="31"/>
      <c r="I13" s="31"/>
      <c r="J13" s="31"/>
      <c r="K13" s="31"/>
      <c r="L13" s="32">
        <v>378.4</v>
      </c>
      <c r="M13" s="30">
        <f>L13*9277.15</f>
        <v>3510473.5599999996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s="3" customFormat="1" ht="25.5">
      <c r="A14" s="24">
        <v>6</v>
      </c>
      <c r="B14" s="25" t="s">
        <v>38</v>
      </c>
      <c r="C14" s="26">
        <f t="shared" si="0"/>
        <v>7950517.55</v>
      </c>
      <c r="D14" s="24"/>
      <c r="E14" s="24"/>
      <c r="F14" s="24"/>
      <c r="G14" s="27"/>
      <c r="H14" s="27"/>
      <c r="I14" s="27"/>
      <c r="J14" s="24"/>
      <c r="K14" s="24"/>
      <c r="L14" s="27">
        <v>857</v>
      </c>
      <c r="M14" s="26">
        <f>L14*9277.15</f>
        <v>7950517.55</v>
      </c>
      <c r="N14" s="26"/>
      <c r="O14" s="26"/>
      <c r="P14" s="26"/>
      <c r="Q14" s="26"/>
      <c r="R14" s="26"/>
      <c r="S14" s="26"/>
      <c r="T14" s="28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s="3" customFormat="1" ht="25.5">
      <c r="A15" s="24">
        <v>7</v>
      </c>
      <c r="B15" s="25" t="s">
        <v>39</v>
      </c>
      <c r="C15" s="26">
        <f t="shared" si="0"/>
        <v>3999692.1640000003</v>
      </c>
      <c r="D15" s="24"/>
      <c r="E15" s="24"/>
      <c r="F15" s="24"/>
      <c r="G15" s="27"/>
      <c r="H15" s="27"/>
      <c r="I15" s="27"/>
      <c r="J15" s="24"/>
      <c r="K15" s="24"/>
      <c r="L15" s="33">
        <v>361.3</v>
      </c>
      <c r="M15" s="34">
        <f>L15*11070.28</f>
        <v>3999692.1640000003</v>
      </c>
      <c r="N15" s="26"/>
      <c r="O15" s="26"/>
      <c r="P15" s="26"/>
      <c r="Q15" s="26"/>
      <c r="R15" s="26"/>
      <c r="S15" s="26"/>
      <c r="T15" s="28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s="3" customFormat="1" ht="25.5">
      <c r="A16" s="24">
        <v>8</v>
      </c>
      <c r="B16" s="25" t="s">
        <v>40</v>
      </c>
      <c r="C16" s="26">
        <f t="shared" si="0"/>
        <v>4000799.192</v>
      </c>
      <c r="D16" s="24"/>
      <c r="E16" s="24"/>
      <c r="F16" s="24"/>
      <c r="G16" s="27"/>
      <c r="H16" s="27"/>
      <c r="I16" s="27"/>
      <c r="J16" s="24"/>
      <c r="K16" s="24"/>
      <c r="L16" s="27">
        <v>361.4</v>
      </c>
      <c r="M16" s="26">
        <f>L16*11070.28</f>
        <v>4000799.192</v>
      </c>
      <c r="N16" s="26"/>
      <c r="O16" s="26"/>
      <c r="P16" s="26"/>
      <c r="Q16" s="26"/>
      <c r="R16" s="26"/>
      <c r="S16" s="26"/>
      <c r="T16" s="28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s="3" customFormat="1" ht="25.5">
      <c r="A17" s="24">
        <v>9</v>
      </c>
      <c r="B17" s="9" t="s">
        <v>41</v>
      </c>
      <c r="C17" s="26">
        <f t="shared" si="0"/>
        <v>3000045.8800000004</v>
      </c>
      <c r="D17" s="24"/>
      <c r="E17" s="24"/>
      <c r="F17" s="24"/>
      <c r="G17" s="27"/>
      <c r="H17" s="27"/>
      <c r="I17" s="27"/>
      <c r="J17" s="24"/>
      <c r="K17" s="24"/>
      <c r="L17" s="27">
        <v>271</v>
      </c>
      <c r="M17" s="26">
        <f>L17*11070.28</f>
        <v>3000045.8800000004</v>
      </c>
      <c r="N17" s="26"/>
      <c r="O17" s="26"/>
      <c r="P17" s="26"/>
      <c r="Q17" s="26"/>
      <c r="R17" s="26"/>
      <c r="S17" s="26"/>
      <c r="T17" s="28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s="3" customFormat="1" ht="25.5">
      <c r="A18" s="24">
        <v>10</v>
      </c>
      <c r="B18" s="14" t="s">
        <v>43</v>
      </c>
      <c r="C18" s="26">
        <f>D18</f>
        <v>1000443.925</v>
      </c>
      <c r="D18" s="26">
        <f>10815.61*92.5</f>
        <v>1000443.925</v>
      </c>
      <c r="E18" s="24"/>
      <c r="F18" s="24"/>
      <c r="G18" s="27"/>
      <c r="H18" s="27"/>
      <c r="I18" s="27"/>
      <c r="J18" s="24"/>
      <c r="K18" s="24"/>
      <c r="L18" s="27"/>
      <c r="M18" s="26"/>
      <c r="N18" s="26"/>
      <c r="O18" s="26"/>
      <c r="P18" s="26"/>
      <c r="Q18" s="26"/>
      <c r="R18" s="26"/>
      <c r="S18" s="26"/>
      <c r="T18" s="28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s="3" customFormat="1" ht="25.5">
      <c r="A19" s="24">
        <v>11</v>
      </c>
      <c r="B19" s="14" t="s">
        <v>44</v>
      </c>
      <c r="C19" s="26">
        <f>E19+M19</f>
        <v>3699568.842</v>
      </c>
      <c r="D19" s="24"/>
      <c r="E19" s="26">
        <f>239.2*4180.26</f>
        <v>999918.192</v>
      </c>
      <c r="F19" s="24"/>
      <c r="G19" s="27"/>
      <c r="H19" s="27"/>
      <c r="I19" s="27"/>
      <c r="J19" s="24"/>
      <c r="K19" s="24"/>
      <c r="L19" s="27">
        <v>291</v>
      </c>
      <c r="M19" s="26">
        <f>L19*9277.15</f>
        <v>2699650.65</v>
      </c>
      <c r="N19" s="26"/>
      <c r="O19" s="26"/>
      <c r="P19" s="26"/>
      <c r="Q19" s="26"/>
      <c r="R19" s="26"/>
      <c r="S19" s="26"/>
      <c r="T19" s="28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s="3" customFormat="1" ht="25.5">
      <c r="A20" s="24">
        <v>12</v>
      </c>
      <c r="B20" s="14" t="s">
        <v>45</v>
      </c>
      <c r="C20" s="26">
        <f>M20</f>
        <v>2111102.396</v>
      </c>
      <c r="D20" s="24"/>
      <c r="E20" s="24"/>
      <c r="F20" s="24"/>
      <c r="G20" s="27"/>
      <c r="H20" s="27"/>
      <c r="I20" s="27"/>
      <c r="J20" s="24"/>
      <c r="K20" s="24"/>
      <c r="L20" s="27">
        <v>190.7</v>
      </c>
      <c r="M20" s="26">
        <f>L20*11070.28</f>
        <v>2111102.396</v>
      </c>
      <c r="N20" s="26"/>
      <c r="O20" s="26"/>
      <c r="P20" s="26"/>
      <c r="Q20" s="26"/>
      <c r="R20" s="26"/>
      <c r="S20" s="26"/>
      <c r="T20" s="28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15.75" customHeight="1">
      <c r="A21" s="54" t="s">
        <v>46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 ht="25.5">
      <c r="A22" s="32">
        <v>1</v>
      </c>
      <c r="B22" s="25" t="s">
        <v>47</v>
      </c>
      <c r="C22" s="30">
        <f aca="true" t="shared" si="1" ref="C22:C31">M22</f>
        <v>6135907.01</v>
      </c>
      <c r="D22" s="31"/>
      <c r="E22" s="31"/>
      <c r="F22" s="31"/>
      <c r="G22" s="31"/>
      <c r="H22" s="31"/>
      <c r="I22" s="31"/>
      <c r="J22" s="31"/>
      <c r="K22" s="31"/>
      <c r="L22" s="27">
        <v>661.4</v>
      </c>
      <c r="M22" s="26">
        <f>L22*9277.15</f>
        <v>6135907.01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25.5">
      <c r="A23" s="32">
        <v>2</v>
      </c>
      <c r="B23" s="25" t="s">
        <v>48</v>
      </c>
      <c r="C23" s="30">
        <f t="shared" si="1"/>
        <v>6152605.88</v>
      </c>
      <c r="D23" s="31"/>
      <c r="E23" s="31"/>
      <c r="F23" s="31"/>
      <c r="G23" s="31"/>
      <c r="H23" s="31"/>
      <c r="I23" s="31"/>
      <c r="J23" s="31"/>
      <c r="K23" s="31"/>
      <c r="L23" s="32">
        <v>663.2</v>
      </c>
      <c r="M23" s="30">
        <f>L23*9277.15</f>
        <v>6152605.88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25.5">
      <c r="A24" s="32">
        <v>3</v>
      </c>
      <c r="B24" s="25" t="s">
        <v>49</v>
      </c>
      <c r="C24" s="30">
        <f t="shared" si="1"/>
        <v>6120135.855</v>
      </c>
      <c r="D24" s="31"/>
      <c r="E24" s="31"/>
      <c r="F24" s="31"/>
      <c r="G24" s="31"/>
      <c r="H24" s="31"/>
      <c r="I24" s="31"/>
      <c r="J24" s="31"/>
      <c r="K24" s="31"/>
      <c r="L24" s="32">
        <v>659.7</v>
      </c>
      <c r="M24" s="30">
        <f>L24*9277.15</f>
        <v>6120135.855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25.5">
      <c r="A25" s="32">
        <v>4</v>
      </c>
      <c r="B25" s="25" t="s">
        <v>50</v>
      </c>
      <c r="C25" s="30">
        <f t="shared" si="1"/>
        <v>7502431.205</v>
      </c>
      <c r="D25" s="31"/>
      <c r="E25" s="31"/>
      <c r="F25" s="31"/>
      <c r="G25" s="31"/>
      <c r="H25" s="31"/>
      <c r="I25" s="31"/>
      <c r="J25" s="31"/>
      <c r="K25" s="31"/>
      <c r="L25" s="32">
        <v>808.7</v>
      </c>
      <c r="M25" s="30">
        <f>L25*9277.15</f>
        <v>7502431.205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3" customFormat="1" ht="25.5">
      <c r="A26" s="32">
        <v>5</v>
      </c>
      <c r="B26" s="25" t="s">
        <v>51</v>
      </c>
      <c r="C26" s="26">
        <f t="shared" si="1"/>
        <v>3652413.9549999996</v>
      </c>
      <c r="D26" s="24"/>
      <c r="E26" s="24"/>
      <c r="F26" s="24"/>
      <c r="G26" s="27"/>
      <c r="H26" s="27"/>
      <c r="I26" s="27"/>
      <c r="J26" s="24"/>
      <c r="K26" s="24"/>
      <c r="L26" s="27">
        <v>393.7</v>
      </c>
      <c r="M26" s="26">
        <f>L26*9277.15</f>
        <v>3652413.9549999996</v>
      </c>
      <c r="N26" s="26"/>
      <c r="O26" s="26"/>
      <c r="P26" s="26"/>
      <c r="Q26" s="26"/>
      <c r="R26" s="26"/>
      <c r="S26" s="26"/>
      <c r="T26" s="28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25.5">
      <c r="A27" s="32">
        <v>6</v>
      </c>
      <c r="B27" s="25" t="s">
        <v>52</v>
      </c>
      <c r="C27" s="30">
        <f t="shared" si="1"/>
        <v>3000045.8800000004</v>
      </c>
      <c r="D27" s="31"/>
      <c r="E27" s="31"/>
      <c r="F27" s="31"/>
      <c r="G27" s="31"/>
      <c r="H27" s="31"/>
      <c r="I27" s="31"/>
      <c r="J27" s="31"/>
      <c r="K27" s="31"/>
      <c r="L27" s="35">
        <v>271</v>
      </c>
      <c r="M27" s="30">
        <f>L27*11070.28</f>
        <v>3000045.8800000004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25.5">
      <c r="A28" s="32">
        <v>7</v>
      </c>
      <c r="B28" s="25" t="s">
        <v>53</v>
      </c>
      <c r="C28" s="30">
        <f t="shared" si="1"/>
        <v>5000383.85</v>
      </c>
      <c r="D28" s="31"/>
      <c r="E28" s="31"/>
      <c r="F28" s="31"/>
      <c r="G28" s="31"/>
      <c r="H28" s="31"/>
      <c r="I28" s="31"/>
      <c r="J28" s="31"/>
      <c r="K28" s="31"/>
      <c r="L28" s="35">
        <v>539</v>
      </c>
      <c r="M28" s="30">
        <f>L28*9277.15</f>
        <v>5000383.85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s="3" customFormat="1" ht="25.5">
      <c r="A29" s="32">
        <v>8</v>
      </c>
      <c r="B29" s="9" t="s">
        <v>54</v>
      </c>
      <c r="C29" s="36">
        <f t="shared" si="1"/>
        <v>3332154.2800000003</v>
      </c>
      <c r="D29" s="37"/>
      <c r="E29" s="37"/>
      <c r="F29" s="37"/>
      <c r="G29" s="37"/>
      <c r="H29" s="37"/>
      <c r="I29" s="37"/>
      <c r="J29" s="37"/>
      <c r="K29" s="37"/>
      <c r="L29" s="38">
        <v>301</v>
      </c>
      <c r="M29" s="36">
        <f>L29*11070.28</f>
        <v>3332154.2800000003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" customFormat="1" ht="25.5">
      <c r="A30" s="32">
        <v>9</v>
      </c>
      <c r="B30" s="9" t="s">
        <v>55</v>
      </c>
      <c r="C30" s="36">
        <f t="shared" si="1"/>
        <v>3431786.8000000003</v>
      </c>
      <c r="D30" s="37"/>
      <c r="E30" s="37"/>
      <c r="F30" s="37"/>
      <c r="G30" s="37"/>
      <c r="H30" s="37"/>
      <c r="I30" s="37"/>
      <c r="J30" s="37"/>
      <c r="K30" s="37"/>
      <c r="L30" s="38">
        <v>310</v>
      </c>
      <c r="M30" s="36">
        <f>L30*11070.28</f>
        <v>3431786.8000000003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" customFormat="1" ht="25.5">
      <c r="A31" s="32">
        <v>10</v>
      </c>
      <c r="B31" s="9" t="s">
        <v>56</v>
      </c>
      <c r="C31" s="36">
        <f t="shared" si="1"/>
        <v>2799843.87</v>
      </c>
      <c r="D31" s="37"/>
      <c r="E31" s="37"/>
      <c r="F31" s="37"/>
      <c r="G31" s="37"/>
      <c r="H31" s="37"/>
      <c r="I31" s="37"/>
      <c r="J31" s="37"/>
      <c r="K31" s="37"/>
      <c r="L31" s="38">
        <v>301.8</v>
      </c>
      <c r="M31" s="36">
        <f>L31*9277.15</f>
        <v>2799843.87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ht="15.75" customHeight="1">
      <c r="A32" s="54" t="s">
        <v>57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</row>
    <row r="33" spans="1:30" ht="25.5">
      <c r="A33" s="32">
        <v>1</v>
      </c>
      <c r="B33" s="25" t="s">
        <v>58</v>
      </c>
      <c r="C33" s="30">
        <f aca="true" t="shared" si="2" ref="C33:C41">M33</f>
        <v>6052412.659999999</v>
      </c>
      <c r="D33" s="31"/>
      <c r="E33" s="31"/>
      <c r="F33" s="31"/>
      <c r="G33" s="31"/>
      <c r="H33" s="31"/>
      <c r="I33" s="31"/>
      <c r="J33" s="31"/>
      <c r="K33" s="31"/>
      <c r="L33" s="32">
        <v>652.4</v>
      </c>
      <c r="M33" s="30">
        <f>L33*9277.15</f>
        <v>6052412.659999999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25.5">
      <c r="A34" s="32">
        <v>2</v>
      </c>
      <c r="B34" s="25" t="s">
        <v>59</v>
      </c>
      <c r="C34" s="30">
        <f t="shared" si="2"/>
        <v>3710860</v>
      </c>
      <c r="D34" s="31"/>
      <c r="E34" s="31"/>
      <c r="F34" s="31"/>
      <c r="G34" s="31"/>
      <c r="H34" s="31"/>
      <c r="I34" s="31"/>
      <c r="J34" s="31"/>
      <c r="K34" s="31"/>
      <c r="L34" s="35">
        <v>400</v>
      </c>
      <c r="M34" s="30">
        <f>L34*9277.15</f>
        <v>3710860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ht="25.5">
      <c r="A35" s="32">
        <v>3</v>
      </c>
      <c r="B35" s="25" t="s">
        <v>60</v>
      </c>
      <c r="C35" s="30">
        <f t="shared" si="2"/>
        <v>6023339.348</v>
      </c>
      <c r="D35" s="31"/>
      <c r="E35" s="31"/>
      <c r="F35" s="31"/>
      <c r="G35" s="31"/>
      <c r="H35" s="31"/>
      <c r="I35" s="31"/>
      <c r="J35" s="31"/>
      <c r="K35" s="31"/>
      <c r="L35" s="35">
        <v>544.1</v>
      </c>
      <c r="M35" s="30">
        <f>L35*11070.28</f>
        <v>6023339.348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ht="38.25">
      <c r="A36" s="32">
        <v>4</v>
      </c>
      <c r="B36" s="25" t="s">
        <v>61</v>
      </c>
      <c r="C36" s="30">
        <f t="shared" si="2"/>
        <v>7584997.84</v>
      </c>
      <c r="D36" s="31"/>
      <c r="E36" s="31"/>
      <c r="F36" s="31"/>
      <c r="G36" s="31"/>
      <c r="H36" s="31"/>
      <c r="I36" s="31"/>
      <c r="J36" s="31"/>
      <c r="K36" s="31"/>
      <c r="L36" s="35">
        <v>817.6</v>
      </c>
      <c r="M36" s="30">
        <f>L36*9277.15</f>
        <v>7584997.84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ht="25.5">
      <c r="A37" s="32">
        <v>5</v>
      </c>
      <c r="B37" s="25" t="s">
        <v>62</v>
      </c>
      <c r="C37" s="30">
        <f t="shared" si="2"/>
        <v>3713643.145</v>
      </c>
      <c r="D37" s="31"/>
      <c r="E37" s="31"/>
      <c r="F37" s="31"/>
      <c r="G37" s="31"/>
      <c r="H37" s="31"/>
      <c r="I37" s="31"/>
      <c r="J37" s="31"/>
      <c r="K37" s="31"/>
      <c r="L37" s="35">
        <v>400.3</v>
      </c>
      <c r="M37" s="30">
        <f>L37*9277.15</f>
        <v>3713643.145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ht="25.5">
      <c r="A38" s="32">
        <v>6</v>
      </c>
      <c r="B38" s="25" t="s">
        <v>63</v>
      </c>
      <c r="C38" s="30">
        <f t="shared" si="2"/>
        <v>3519750.7099999995</v>
      </c>
      <c r="D38" s="31"/>
      <c r="E38" s="31"/>
      <c r="F38" s="31"/>
      <c r="G38" s="31"/>
      <c r="H38" s="31"/>
      <c r="I38" s="31"/>
      <c r="J38" s="31"/>
      <c r="K38" s="31"/>
      <c r="L38" s="35">
        <v>379.4</v>
      </c>
      <c r="M38" s="30">
        <f>L38*9277.15</f>
        <v>3519750.7099999995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ht="25.5">
      <c r="A39" s="32">
        <v>7</v>
      </c>
      <c r="B39" s="25" t="s">
        <v>64</v>
      </c>
      <c r="C39" s="30">
        <f t="shared" si="2"/>
        <v>8000491.356000001</v>
      </c>
      <c r="D39" s="31"/>
      <c r="E39" s="31"/>
      <c r="F39" s="31"/>
      <c r="G39" s="31"/>
      <c r="H39" s="31"/>
      <c r="I39" s="31"/>
      <c r="J39" s="31"/>
      <c r="K39" s="31"/>
      <c r="L39" s="35">
        <v>722.7</v>
      </c>
      <c r="M39" s="30">
        <f>L39*11070.28</f>
        <v>8000491.356000001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s="3" customFormat="1" ht="25.5">
      <c r="A40" s="39">
        <v>8</v>
      </c>
      <c r="B40" s="25" t="s">
        <v>107</v>
      </c>
      <c r="C40" s="40">
        <f t="shared" si="2"/>
        <v>3379716.795</v>
      </c>
      <c r="D40" s="40"/>
      <c r="E40" s="40"/>
      <c r="F40" s="40"/>
      <c r="G40" s="40"/>
      <c r="H40" s="40"/>
      <c r="I40" s="40"/>
      <c r="J40" s="40"/>
      <c r="K40" s="40"/>
      <c r="L40" s="41">
        <v>305.3</v>
      </c>
      <c r="M40" s="40">
        <f>L40*11070.15</f>
        <v>3379716.795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3" customFormat="1" ht="25.5">
      <c r="A41" s="39">
        <v>9</v>
      </c>
      <c r="B41" s="25" t="s">
        <v>66</v>
      </c>
      <c r="C41" s="40">
        <f t="shared" si="2"/>
        <v>3443964.1080000005</v>
      </c>
      <c r="D41" s="40"/>
      <c r="E41" s="40"/>
      <c r="F41" s="40"/>
      <c r="G41" s="40"/>
      <c r="H41" s="40"/>
      <c r="I41" s="40"/>
      <c r="J41" s="40"/>
      <c r="K41" s="40"/>
      <c r="L41" s="41">
        <v>311.1</v>
      </c>
      <c r="M41" s="40">
        <f>L41*11070.28</f>
        <v>3443964.1080000005</v>
      </c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3" customFormat="1" ht="25.5">
      <c r="A42" s="32">
        <v>10</v>
      </c>
      <c r="B42" s="25" t="s">
        <v>108</v>
      </c>
      <c r="C42" s="40">
        <f>S42</f>
        <v>1507691.703</v>
      </c>
      <c r="D42" s="40"/>
      <c r="E42" s="40"/>
      <c r="F42" s="40"/>
      <c r="G42" s="40"/>
      <c r="H42" s="40"/>
      <c r="I42" s="40"/>
      <c r="J42" s="40"/>
      <c r="K42" s="40"/>
      <c r="L42" s="41"/>
      <c r="M42" s="40"/>
      <c r="N42" s="40"/>
      <c r="O42" s="40"/>
      <c r="P42" s="40"/>
      <c r="Q42" s="40"/>
      <c r="R42" s="40">
        <v>51.1</v>
      </c>
      <c r="S42" s="40">
        <f>R42*29504.73</f>
        <v>1507691.703</v>
      </c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</sheetData>
  <sheetProtection selectLockedCells="1" selectUnlockedCells="1"/>
  <mergeCells count="19">
    <mergeCell ref="A8:AD8"/>
    <mergeCell ref="A21:AD21"/>
    <mergeCell ref="A32:AD32"/>
    <mergeCell ref="N4:O5"/>
    <mergeCell ref="P4:Q5"/>
    <mergeCell ref="R4:S5"/>
    <mergeCell ref="T4:X4"/>
    <mergeCell ref="Y4:AC4"/>
    <mergeCell ref="AD4:AD5"/>
    <mergeCell ref="A1:AD1"/>
    <mergeCell ref="A2:AD2"/>
    <mergeCell ref="A3:A6"/>
    <mergeCell ref="B3:B6"/>
    <mergeCell ref="C3:C5"/>
    <mergeCell ref="D3:S3"/>
    <mergeCell ref="T3:AD3"/>
    <mergeCell ref="D4:I4"/>
    <mergeCell ref="J4:K5"/>
    <mergeCell ref="L4:M5"/>
  </mergeCells>
  <printOptions/>
  <pageMargins left="0.2361111111111111" right="0.2361111111111111" top="0.7486111111111111" bottom="0.7486111111111111" header="0.31527777777777777" footer="0.31527777777777777"/>
  <pageSetup horizontalDpi="300" verticalDpi="300" orientation="landscape" paperSize="9" scale="4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А. Тищенко</cp:lastModifiedBy>
  <cp:lastPrinted>2024-01-31T10:32:17Z</cp:lastPrinted>
  <dcterms:modified xsi:type="dcterms:W3CDTF">2024-01-31T10:32:51Z</dcterms:modified>
  <cp:category/>
  <cp:version/>
  <cp:contentType/>
  <cp:contentStatus/>
</cp:coreProperties>
</file>