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35" yWindow="330" windowWidth="22485" windowHeight="11745"/>
  </bookViews>
  <sheets>
    <sheet name="Лист1" sheetId="2" r:id="rId1"/>
  </sheets>
  <definedNames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K54" i="2" l="1"/>
  <c r="I54" i="2"/>
  <c r="G54" i="2"/>
  <c r="K80" i="2" l="1"/>
  <c r="I80" i="2"/>
  <c r="G80" i="2"/>
  <c r="F80" i="2"/>
  <c r="E80" i="2"/>
  <c r="F96" i="2" l="1"/>
  <c r="F54" i="2"/>
  <c r="H61" i="2"/>
  <c r="H58" i="2"/>
  <c r="H60" i="2"/>
  <c r="H43" i="2" l="1"/>
  <c r="J43" i="2" s="1"/>
  <c r="L43" i="2" s="1"/>
  <c r="E54" i="2"/>
  <c r="E96" i="2" l="1"/>
  <c r="F40" i="2"/>
  <c r="E40" i="2"/>
  <c r="E27" i="2"/>
  <c r="G21" i="2" l="1"/>
  <c r="G16" i="2"/>
  <c r="G27" i="2"/>
  <c r="K27" i="2" l="1"/>
  <c r="I27" i="2"/>
  <c r="K21" i="2"/>
  <c r="I21" i="2"/>
  <c r="K16" i="2"/>
  <c r="I16" i="2"/>
  <c r="K40" i="2"/>
  <c r="I40" i="2"/>
  <c r="G40" i="2"/>
  <c r="H73" i="2" l="1"/>
  <c r="J73" i="2" s="1"/>
  <c r="H51" i="2"/>
  <c r="H87" i="2"/>
  <c r="J87" i="2" s="1"/>
  <c r="L87" i="2" s="1"/>
  <c r="L24" i="2" l="1"/>
  <c r="L23" i="2"/>
  <c r="L22" i="2"/>
  <c r="J24" i="2"/>
  <c r="J23" i="2"/>
  <c r="J22" i="2"/>
  <c r="H24" i="2"/>
  <c r="H23" i="2"/>
  <c r="H22" i="2"/>
  <c r="L34" i="2"/>
  <c r="J34" i="2"/>
  <c r="H34" i="2"/>
  <c r="K96" i="2" l="1"/>
  <c r="I96" i="2"/>
  <c r="G96" i="2"/>
  <c r="L95" i="2"/>
  <c r="J95" i="2"/>
  <c r="H95" i="2"/>
  <c r="L90" i="2"/>
  <c r="J90" i="2"/>
  <c r="H90" i="2"/>
  <c r="K89" i="2"/>
  <c r="I89" i="2"/>
  <c r="G89" i="2"/>
  <c r="F89" i="2"/>
  <c r="E89" i="2"/>
  <c r="L84" i="2"/>
  <c r="J84" i="2"/>
  <c r="H84" i="2"/>
  <c r="L83" i="2"/>
  <c r="J83" i="2"/>
  <c r="H83" i="2"/>
  <c r="L81" i="2"/>
  <c r="J81" i="2"/>
  <c r="H81" i="2"/>
  <c r="L72" i="2"/>
  <c r="J72" i="2"/>
  <c r="H72" i="2"/>
  <c r="L67" i="2"/>
  <c r="J67" i="2"/>
  <c r="H67" i="2"/>
  <c r="L59" i="2"/>
  <c r="J59" i="2"/>
  <c r="H59" i="2"/>
  <c r="L53" i="2"/>
  <c r="J53" i="2"/>
  <c r="H53" i="2"/>
  <c r="L52" i="2"/>
  <c r="J52" i="2"/>
  <c r="H52" i="2"/>
  <c r="K49" i="2"/>
  <c r="I49" i="2"/>
  <c r="G49" i="2"/>
  <c r="F49" i="2"/>
  <c r="E49" i="2"/>
  <c r="L45" i="2"/>
  <c r="J45" i="2"/>
  <c r="H45" i="2"/>
  <c r="L44" i="2"/>
  <c r="J44" i="2"/>
  <c r="H44" i="2"/>
  <c r="L42" i="2"/>
  <c r="J42" i="2"/>
  <c r="H42" i="2"/>
  <c r="L41" i="2"/>
  <c r="J41" i="2"/>
  <c r="H41" i="2"/>
  <c r="L39" i="2"/>
  <c r="J39" i="2"/>
  <c r="H39" i="2"/>
  <c r="L38" i="2"/>
  <c r="J38" i="2"/>
  <c r="H38" i="2"/>
  <c r="K37" i="2"/>
  <c r="I37" i="2"/>
  <c r="G37" i="2"/>
  <c r="F37" i="2"/>
  <c r="E37" i="2"/>
  <c r="L36" i="2"/>
  <c r="J36" i="2"/>
  <c r="H36" i="2"/>
  <c r="L33" i="2"/>
  <c r="J33" i="2"/>
  <c r="H33" i="2"/>
  <c r="L32" i="2"/>
  <c r="J32" i="2"/>
  <c r="H32" i="2"/>
  <c r="L31" i="2"/>
  <c r="J31" i="2"/>
  <c r="H31" i="2"/>
  <c r="L30" i="2"/>
  <c r="J30" i="2"/>
  <c r="H30" i="2"/>
  <c r="L29" i="2"/>
  <c r="J29" i="2"/>
  <c r="H29" i="2"/>
  <c r="L28" i="2"/>
  <c r="J28" i="2"/>
  <c r="H28" i="2"/>
  <c r="F27" i="2"/>
  <c r="L25" i="2"/>
  <c r="J25" i="2"/>
  <c r="H25" i="2"/>
  <c r="F21" i="2"/>
  <c r="E21" i="2"/>
  <c r="L20" i="2"/>
  <c r="J20" i="2"/>
  <c r="H20" i="2"/>
  <c r="L18" i="2"/>
  <c r="J18" i="2"/>
  <c r="H18" i="2"/>
  <c r="L17" i="2"/>
  <c r="J17" i="2"/>
  <c r="H17" i="2"/>
  <c r="F16" i="2"/>
  <c r="E16" i="2"/>
  <c r="L15" i="2"/>
  <c r="J15" i="2"/>
  <c r="H15" i="2"/>
  <c r="L14" i="2"/>
  <c r="J14" i="2"/>
  <c r="H14" i="2"/>
  <c r="L13" i="2"/>
  <c r="J13" i="2"/>
  <c r="H13" i="2"/>
  <c r="L12" i="2"/>
  <c r="J12" i="2"/>
  <c r="H12" i="2"/>
  <c r="K11" i="2"/>
  <c r="I11" i="2"/>
  <c r="G11" i="2"/>
  <c r="F11" i="2"/>
  <c r="E11" i="2"/>
  <c r="L10" i="2"/>
  <c r="J10" i="2"/>
  <c r="H10" i="2"/>
  <c r="K9" i="2"/>
  <c r="I9" i="2"/>
  <c r="G9" i="2"/>
  <c r="F9" i="2"/>
  <c r="E9" i="2"/>
  <c r="F48" i="2" l="1"/>
  <c r="F47" i="2" s="1"/>
  <c r="G48" i="2"/>
  <c r="G47" i="2" s="1"/>
  <c r="F8" i="2"/>
  <c r="E8" i="2"/>
  <c r="K8" i="2"/>
  <c r="I8" i="2"/>
  <c r="L9" i="2"/>
  <c r="H9" i="2"/>
  <c r="L16" i="2"/>
  <c r="L37" i="2"/>
  <c r="L49" i="2"/>
  <c r="J21" i="2"/>
  <c r="J27" i="2"/>
  <c r="L79" i="2"/>
  <c r="L80" i="2"/>
  <c r="G8" i="2"/>
  <c r="J9" i="2"/>
  <c r="H21" i="2"/>
  <c r="L21" i="2"/>
  <c r="H27" i="2"/>
  <c r="L27" i="2"/>
  <c r="L40" i="2"/>
  <c r="H80" i="2"/>
  <c r="J80" i="2"/>
  <c r="E48" i="2"/>
  <c r="E47" i="2" s="1"/>
  <c r="J89" i="2"/>
  <c r="H89" i="2"/>
  <c r="L89" i="2"/>
  <c r="H11" i="2"/>
  <c r="J11" i="2"/>
  <c r="L11" i="2"/>
  <c r="H16" i="2"/>
  <c r="J16" i="2"/>
  <c r="H37" i="2"/>
  <c r="J37" i="2"/>
  <c r="H40" i="2"/>
  <c r="J40" i="2"/>
  <c r="H49" i="2"/>
  <c r="J49" i="2"/>
  <c r="J79" i="2"/>
  <c r="I48" i="2"/>
  <c r="K48" i="2"/>
  <c r="H79" i="2"/>
  <c r="H54" i="2" l="1"/>
  <c r="J54" i="2"/>
  <c r="F100" i="2"/>
  <c r="H8" i="2"/>
  <c r="L54" i="2"/>
  <c r="J8" i="2"/>
  <c r="L8" i="2"/>
  <c r="E100" i="2"/>
  <c r="I47" i="2"/>
  <c r="I100" i="2" s="1"/>
  <c r="J48" i="2"/>
  <c r="K47" i="2"/>
  <c r="K100" i="2" s="1"/>
  <c r="L48" i="2"/>
  <c r="H48" i="2"/>
  <c r="G100" i="2" l="1"/>
  <c r="H100" i="2" s="1"/>
  <c r="H47" i="2"/>
  <c r="L100" i="2"/>
  <c r="L47" i="2"/>
  <c r="J100" i="2"/>
  <c r="J47" i="2"/>
</calcChain>
</file>

<file path=xl/sharedStrings.xml><?xml version="1.0" encoding="utf-8"?>
<sst xmlns="http://schemas.openxmlformats.org/spreadsheetml/2006/main" count="374" uniqueCount="202">
  <si>
    <t>Код бюджетной классификации Российской Федерации</t>
  </si>
  <si>
    <t>Наименование групп, подгрупп и статей доходов</t>
  </si>
  <si>
    <t>(тыс. руб.)</t>
  </si>
  <si>
    <t>1 00 00000 00</t>
  </si>
  <si>
    <t>1 01 00000 00</t>
  </si>
  <si>
    <t>1 01 02000 01</t>
  </si>
  <si>
    <t>1 05 00000 00</t>
  </si>
  <si>
    <t>1 05 01000 02</t>
  </si>
  <si>
    <t>1 05 02000 02</t>
  </si>
  <si>
    <t>1 05 03000 01</t>
  </si>
  <si>
    <t>105  04020 02</t>
  </si>
  <si>
    <t>1 08 00000 00</t>
  </si>
  <si>
    <t>1 09 00000 00</t>
  </si>
  <si>
    <t>1 11 00000 00</t>
  </si>
  <si>
    <t>1 12 00000 00</t>
  </si>
  <si>
    <t>1 12 01000 01</t>
  </si>
  <si>
    <t>1 13 00000 00</t>
  </si>
  <si>
    <t>1 14 00000 00</t>
  </si>
  <si>
    <t>1 16 00000 00</t>
  </si>
  <si>
    <t>2 02 20000 00</t>
  </si>
  <si>
    <t>2 02 30000 00</t>
  </si>
  <si>
    <t>2 19 05000 05</t>
  </si>
  <si>
    <t>0000</t>
  </si>
  <si>
    <t>000</t>
  </si>
  <si>
    <t>110</t>
  </si>
  <si>
    <t>120</t>
  </si>
  <si>
    <t>130</t>
  </si>
  <si>
    <t>430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</si>
  <si>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</si>
  <si>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</si>
  <si>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</si>
  <si>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</si>
  <si>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</si>
  <si>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</si>
  <si>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</si>
  <si>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 xml:space="preserve">Платежи      от     государственных    и муниципальных унитарных предприятий
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</si>
  <si>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</si>
  <si>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</si>
  <si>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</si>
  <si>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</si>
  <si>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ШТРАФЫ, САНКЦИИ, ВОЗМЕЩЕНИЕ УЩЕРБА</t>
  </si>
  <si>
    <t>БЕЗВОЗМЕЗДНЫЕ ПОСТУПЛЕНИЯ</t>
  </si>
  <si>
    <t>Прочие безвозмездные поступления</t>
  </si>
  <si>
    <t>ВСЕГО ДОХОДОВ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</si>
  <si>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</si>
  <si>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</si>
  <si>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 xml:space="preserve">1 03 00000 00 </t>
  </si>
  <si>
    <t>Налог, взимаемый в связи с применением упрощенной системы налогообложения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</si>
  <si>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</si>
  <si>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</si>
  <si>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</si>
  <si>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 Федерации</t>
  </si>
  <si>
    <t xml:space="preserve">2 02 10000 00 </t>
  </si>
  <si>
    <t xml:space="preserve">2 02 00000 00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</si>
  <si>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</si>
  <si>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</si>
  <si>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Иные межбюджетные трансферты </t>
  </si>
  <si>
    <t xml:space="preserve">2 02 40000 00  </t>
  </si>
  <si>
    <t>ВОЗВРАТ ОСТАТКОВ СУБСИДИЙ, СУБВЕНЦИЙ И ИНЫХ МЕЖБЮДЖЕТНЫХ ТРАНСФЕРТОВ, ИМЕЮЩИХ ЦЕЛЕВОЕ НАЗНАЧЕНИЕ, ПРОШЛЫХ ЛЕТ</t>
  </si>
  <si>
    <t>2 07 05000 00</t>
  </si>
  <si>
    <t xml:space="preserve">2 00 00000 00 </t>
  </si>
  <si>
    <t xml:space="preserve">2 02 15001 00 </t>
  </si>
  <si>
    <t xml:space="preserve">2 02 35135 05 </t>
  </si>
  <si>
    <t>Прочие межбюджетные трансферты, передаваемые бюджетам</t>
  </si>
  <si>
    <t>150</t>
  </si>
  <si>
    <t xml:space="preserve">202 25219 05 </t>
  </si>
  <si>
    <t>1 17 00000 00</t>
  </si>
  <si>
    <t>ПРОЧИЕ НЕНАЛОГОВЫЕ ДОХОДЫ</t>
  </si>
  <si>
    <t>2 18 05000 05</t>
  </si>
  <si>
    <t>2 02 40014 05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</si>
  <si>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</si>
  <si>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1 03 02331 01 </t>
  </si>
  <si>
    <t>1 03 02241 01</t>
  </si>
  <si>
    <t xml:space="preserve">1 03 02251 01 </t>
  </si>
  <si>
    <t xml:space="preserve">1 03 02261 01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</si>
  <si>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</si>
  <si>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Субсидии бюджетам на развитие сети учреждений культурно-досугового типа</t>
  </si>
  <si>
    <t xml:space="preserve">2 02 35469 05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</si>
  <si>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</si>
  <si>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</si>
  <si>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</si>
  <si>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</si>
  <si>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</si>
  <si>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НАЛОГИ НА ИМУЩЕСТВО</t>
  </si>
  <si>
    <t>1 06 00000 00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</si>
  <si>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</si>
  <si>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</si>
  <si>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</si>
  <si>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 xml:space="preserve">1 06 01000 00 </t>
  </si>
  <si>
    <t xml:space="preserve">1 06 06030 00 </t>
  </si>
  <si>
    <t xml:space="preserve">1 06 06040 00 </t>
  </si>
  <si>
    <t>1 11 05324 14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</si>
  <si>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</si>
  <si>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1 11 05312 14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</si>
  <si>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</si>
  <si>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2 02 20299 14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</si>
  <si>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</si>
  <si>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2 02 20302 14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</si>
  <si>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</si>
  <si>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</si>
  <si>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202 25228 14 </t>
  </si>
  <si>
    <t>202 25304 14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</si>
  <si>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</si>
  <si>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</si>
  <si>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202 25497 14</t>
  </si>
  <si>
    <t>Субсидии бюджетам муниципальных округов на обеспечение комплексного развития сельских территорий</t>
  </si>
  <si>
    <t>Прочие субсидии бюджетам муниципальных округов</t>
  </si>
  <si>
    <t xml:space="preserve">2 02 29999 14 </t>
  </si>
  <si>
    <t xml:space="preserve">202 25576 14 </t>
  </si>
  <si>
    <t xml:space="preserve">202 25555 14 </t>
  </si>
  <si>
    <t xml:space="preserve">202 27112 14 </t>
  </si>
  <si>
    <t xml:space="preserve">202 25511 14 </t>
  </si>
  <si>
    <t>202 25467 14</t>
  </si>
  <si>
    <t>Субвенции бюджетам муниципальных округов на выполнение передаваемых полномочий субъектов Российской  Федерации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</si>
  <si>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</si>
  <si>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</si>
  <si>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2 02 36900 14</t>
  </si>
  <si>
    <t>Единая субвенция бюджетам муниципальных округов из бюджета субъекта Российской Федерации</t>
  </si>
  <si>
    <t>2 02 45519 14</t>
  </si>
  <si>
    <t>Межбюджетные трансферты, передаваемые бюджетам муниципальных округов на создание модельных муниципальных библиотек</t>
  </si>
  <si>
    <t>Межбюджетные трансферты, передаваемые бюджетам муниципальных округов на поддержку отрасли культуры</t>
  </si>
  <si>
    <t>2 02 45454 14</t>
  </si>
  <si>
    <t>2 02 49999 14</t>
  </si>
  <si>
    <t>2 04 05000 00</t>
  </si>
  <si>
    <t xml:space="preserve">Прочие безвозмездные поступления от негосударственных организаций </t>
  </si>
  <si>
    <t>Прочие безвозмездные поступления в бюджеты муниципальных</t>
  </si>
  <si>
    <t>Субсидии бюджетам на поддержку отрасли культуры</t>
  </si>
  <si>
    <t xml:space="preserve">202 25786 14 </t>
  </si>
  <si>
    <t>2 02 90054 00</t>
  </si>
  <si>
    <t>2 02 20077 00</t>
  </si>
  <si>
    <t>Субсидии на софинансирование капитальных вложений в объекты муниципальной собственности</t>
  </si>
  <si>
    <t>Таблица 3</t>
  </si>
  <si>
    <t>Ожидаемое исполнение за 2023 год</t>
  </si>
  <si>
    <t>% исполнения плана 2024г. к 2023г.</t>
  </si>
  <si>
    <t>111 01040 14</t>
  </si>
  <si>
    <t>111 05012 14</t>
  </si>
  <si>
    <t>111 05024 14</t>
  </si>
  <si>
    <t>111 05034 14</t>
  </si>
  <si>
    <t>Доходы в виде прибыли , приходящийся на доли уставных(складочных) капиталах хозяйственных товариществ и обществ, или дивидендов по акциям, принадлежащим муниципальным округам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</si>
  <si>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</si>
  <si>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</si>
  <si>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Доходы  от  сдачи  в аренду имущества, составляющего казну муниципальных округов 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</si>
  <si>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</si>
  <si>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бюджетам муниципальных округов Российской  Федерации на выравнивание бюджетной обеспеченности</t>
  </si>
  <si>
    <t>Дотации бюджетам муниципальных округов на поддержку мер по обеспечению сбалансированности бюджетов</t>
  </si>
  <si>
    <t xml:space="preserve">Дотации бюджетам муниципальных округов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</si>
  <si>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муниципальных округов на создание центров цифрового образования детей</t>
  </si>
  <si>
    <t>Субсидии бюджетам муниципальных округов на закупку контейнеров для раздельного накопления твердых коммунальных отходов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</si>
  <si>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</si>
  <si>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округов на проведение комплексных кадастровых работ 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</si>
  <si>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</si>
  <si>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</si>
  <si>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Субсидии бюджетам муниципальным округов на софинансирование капитальных вложений в объекты муниципальной собственности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</si>
  <si>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</si>
  <si>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</si>
  <si>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округов на проведение Всероссийской переписи населения 2020 года</t>
  </si>
  <si>
    <t>Межбюджетные трансферты, передаваемые бюджетам муниципальных округов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</si>
  <si>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Налог, взимаемый в связи с применением патентной системы налогообложения, зачисляемый в бюджеты муниципальных округов</t>
  </si>
  <si>
    <t>Доходы бюджета Грязовецкого муниципального округа по видам доходов, формируемые за счет налоговых и неналоговых доходов, 
а также безвозмездных поступлений на 2024-2026 годы в сравнении с ожидаемым исполнением за 2023 год и отчетным 2022 годом</t>
  </si>
  <si>
    <t>111 05074 14</t>
  </si>
  <si>
    <t>1 11 07014 14</t>
  </si>
  <si>
    <t>1 11 09044 14</t>
  </si>
  <si>
    <t>114 02043 14</t>
  </si>
  <si>
    <t>114 06012 14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</si>
  <si>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</si>
  <si>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114 06024 14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</si>
  <si>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</si>
  <si>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1 14 06312 14</t>
  </si>
  <si>
    <t xml:space="preserve">2 02 15001 14 </t>
  </si>
  <si>
    <t xml:space="preserve">2 02 15002 14 </t>
  </si>
  <si>
    <t xml:space="preserve">2 02 15009 14 </t>
  </si>
  <si>
    <t>2 02 25171 14</t>
  </si>
  <si>
    <t xml:space="preserve">2 02 30024 14 </t>
  </si>
  <si>
    <t xml:space="preserve">2 02 35118 14 </t>
  </si>
  <si>
    <t xml:space="preserve">2 02 35120 14 </t>
  </si>
  <si>
    <t xml:space="preserve">2 02 35303 14 </t>
  </si>
  <si>
    <t>2 02 35179 14</t>
  </si>
  <si>
    <t>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</si>
  <si>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2 02 20300 14</t>
  </si>
  <si>
    <t>Субсидии бюджетам муниципальных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</si>
  <si>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2 02 20303 14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</si>
  <si>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</si>
  <si>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</si>
  <si>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</si>
  <si>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202 25213 14 </t>
  </si>
  <si>
    <t>2 02 25172 14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</si>
  <si>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</si>
  <si>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202 25269 14 </t>
  </si>
  <si>
    <t xml:space="preserve">202 25513 14 </t>
  </si>
  <si>
    <t xml:space="preserve">202 25519 14 </t>
  </si>
  <si>
    <t xml:space="preserve">202 25590 14 </t>
  </si>
  <si>
    <t>Субсидии бюджетам муниципальных округов на техническое оснащение региональных и муниципальных музеев</t>
  </si>
  <si>
    <t xml:space="preserve">202 25599 14 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</si>
  <si>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</si>
  <si>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% исполнения плана 2025г. к 2023г.</t>
  </si>
  <si>
    <t>% исполнения плана 2026г. к 2023г.</t>
  </si>
  <si>
    <t xml:space="preserve">2 02 27576 14 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</si>
  <si>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</si>
  <si>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Факт
 2022 года</t>
  </si>
  <si>
    <t>План 
2024 год</t>
  </si>
  <si>
    <t>План
 2025 год</t>
  </si>
  <si>
    <t>План 
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</si>
</sst>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0"/>
    <numFmt numFmtId="165" formatCode="000\.0\.00\.00000\.00\.0000\.000"/>
    <numFmt numFmtId="166" formatCode="0.0"/>
    <numFmt numFmtId="167" formatCode="#,##0.0"/>
    <numFmt numFmtId="168" formatCode="#,##0;[Red]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FF0000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3"/>
      <color theme="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168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0" xfId="0" applyNumberFormat="1" applyFont="1" applyFill="1"/>
    <xf numFmtId="0" fontId="5" fillId="3" borderId="2" xfId="1" applyNumberFormat="1" applyFont="1" applyFill="1" applyBorder="1" applyAlignment="1" applyProtection="1">
      <alignment horizontal="left" wrapText="1"/>
      <protection hidden="1"/>
    </xf>
    <xf numFmtId="0" fontId="5" fillId="3" borderId="2" xfId="1" applyNumberFormat="1" applyFont="1" applyFill="1" applyBorder="1" applyAlignment="1" applyProtection="1">
      <alignment horizontal="center" wrapText="1"/>
      <protection hidden="1"/>
    </xf>
    <xf numFmtId="166" fontId="5" fillId="5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1" applyNumberFormat="1" applyFont="1" applyFill="1" applyBorder="1" applyAlignment="1" applyProtection="1">
      <alignment horizontal="left" vertical="top" wrapText="1"/>
      <protection hidden="1"/>
    </xf>
    <xf numFmtId="49" fontId="3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6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4" borderId="2" xfId="0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 applyProtection="1">
      <alignment vertical="top" wrapText="1"/>
      <protection hidden="1"/>
    </xf>
    <xf numFmtId="0" fontId="5" fillId="3" borderId="2" xfId="1" applyNumberFormat="1" applyFont="1" applyFill="1" applyBorder="1" applyAlignment="1" applyProtection="1">
      <alignment horizontal="center" vertical="top" wrapText="1"/>
      <protection hidden="1"/>
    </xf>
    <xf numFmtId="165" fontId="3" fillId="0" borderId="2" xfId="2" applyNumberFormat="1" applyFont="1" applyFill="1" applyBorder="1" applyAlignment="1" applyProtection="1">
      <alignment vertical="top" wrapText="1"/>
      <protection hidden="1"/>
    </xf>
    <xf numFmtId="49" fontId="4" fillId="0" borderId="2" xfId="0" applyNumberFormat="1" applyFont="1" applyBorder="1" applyAlignment="1">
      <alignment horizontal="center" vertical="top" wrapText="1"/>
    </xf>
    <xf numFmtId="0" fontId="3" fillId="0" borderId="2" xfId="2" applyNumberFormat="1" applyFont="1" applyFill="1" applyBorder="1" applyAlignment="1" applyProtection="1">
      <alignment horizontal="left" vertical="top" wrapText="1"/>
      <protection hidden="1"/>
    </xf>
    <xf numFmtId="167" fontId="3" fillId="0" borderId="2" xfId="3" applyNumberFormat="1" applyFont="1" applyBorder="1" applyAlignment="1">
      <alignment horizontal="center" vertical="center" wrapText="1"/>
    </xf>
    <xf numFmtId="167" fontId="3" fillId="0" borderId="2" xfId="3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6" fontId="5" fillId="3" borderId="2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5" fillId="3" borderId="2" xfId="1" applyNumberFormat="1" applyFont="1" applyFill="1" applyBorder="1" applyAlignment="1" applyProtection="1">
      <alignment horizontal="left" vertical="center" wrapText="1"/>
      <protection hidden="1"/>
    </xf>
    <xf numFmtId="0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6" fontId="6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167" fontId="6" fillId="0" borderId="2" xfId="3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166" fontId="3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1" applyNumberFormat="1" applyFont="1" applyFill="1" applyBorder="1" applyAlignment="1" applyProtection="1">
      <alignment horizontal="left" vertical="top" wrapText="1"/>
      <protection hidden="1"/>
    </xf>
    <xf numFmtId="166" fontId="3" fillId="4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3" borderId="2" xfId="1" applyNumberFormat="1" applyFont="1" applyFill="1" applyBorder="1" applyAlignment="1" applyProtection="1">
      <alignment vertical="top" wrapText="1"/>
      <protection hidden="1"/>
    </xf>
    <xf numFmtId="0" fontId="3" fillId="0" borderId="6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166" fontId="6" fillId="0" borderId="2" xfId="0" applyNumberFormat="1" applyFont="1" applyFill="1" applyBorder="1" applyAlignment="1">
      <alignment horizontal="center" vertical="center"/>
    </xf>
    <xf numFmtId="166" fontId="6" fillId="4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4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166" fontId="8" fillId="3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3" fillId="0" borderId="0" xfId="1" applyFont="1" applyFill="1" applyProtection="1">
      <protection hidden="1"/>
    </xf>
    <xf numFmtId="164" fontId="3" fillId="0" borderId="0" xfId="1" applyNumberFormat="1" applyFont="1" applyFill="1" applyProtection="1">
      <protection hidden="1"/>
    </xf>
    <xf numFmtId="0" fontId="3" fillId="0" borderId="1" xfId="1" applyFont="1" applyFill="1" applyBorder="1" applyProtection="1">
      <protection hidden="1"/>
    </xf>
    <xf numFmtId="166" fontId="3" fillId="0" borderId="1" xfId="1" applyNumberFormat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164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3" applyNumberFormat="1" applyFont="1" applyFill="1" applyBorder="1" applyAlignment="1">
      <alignment horizontal="center" vertical="center" wrapText="1"/>
    </xf>
    <xf numFmtId="167" fontId="3" fillId="0" borderId="3" xfId="3" applyNumberFormat="1" applyFont="1" applyBorder="1" applyAlignment="1">
      <alignment horizontal="center" vertical="center" wrapText="1"/>
    </xf>
    <xf numFmtId="167" fontId="3" fillId="0" borderId="4" xfId="3" applyNumberFormat="1" applyFont="1" applyBorder="1" applyAlignment="1">
      <alignment horizontal="center" vertical="center" wrapText="1"/>
    </xf>
    <xf numFmtId="167" fontId="3" fillId="0" borderId="5" xfId="3" applyNumberFormat="1" applyFont="1" applyFill="1" applyBorder="1" applyAlignment="1">
      <alignment horizontal="center" vertical="center" wrapText="1"/>
    </xf>
    <xf numFmtId="167" fontId="3" fillId="0" borderId="0" xfId="3" applyNumberFormat="1" applyFont="1" applyFill="1" applyBorder="1" applyAlignment="1">
      <alignment horizontal="center" vertical="center" wrapText="1"/>
    </xf>
    <xf numFmtId="167" fontId="3" fillId="0" borderId="7" xfId="3" applyNumberFormat="1" applyFont="1" applyBorder="1" applyAlignment="1">
      <alignment horizontal="center" vertical="center" wrapText="1"/>
    </xf>
    <xf numFmtId="167" fontId="3" fillId="0" borderId="8" xfId="3" applyNumberFormat="1" applyFont="1" applyFill="1" applyBorder="1" applyAlignment="1">
      <alignment horizontal="center" vertical="center" wrapText="1"/>
    </xf>
    <xf numFmtId="167" fontId="3" fillId="0" borderId="9" xfId="3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4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0" xfId="0" applyNumberFormat="1" applyFont="1"/>
    <xf numFmtId="166" fontId="4" fillId="0" borderId="0" xfId="0" applyNumberFormat="1" applyFont="1" applyFill="1"/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workbookViewId="0">
      <selection activeCell="A3" sqref="A3:L3"/>
    </sheetView>
  </sheetViews>
  <sheetFormatPr defaultRowHeight="15" x14ac:dyDescent="0.2"/>
  <cols>
    <col min="1" max="1" width="15.140625" style="69" customWidth="1"/>
    <col min="2" max="2" width="6.85546875" style="69" customWidth="1"/>
    <col min="3" max="3" width="5.85546875" style="69" customWidth="1"/>
    <col min="4" max="4" width="54.85546875" style="69" customWidth="1"/>
    <col min="5" max="5" width="13.7109375" style="69" customWidth="1"/>
    <col min="6" max="7" width="13.7109375" style="70" customWidth="1"/>
    <col min="8" max="12" width="13.7109375" style="69" customWidth="1"/>
    <col min="13" max="16384" width="9.140625" style="69"/>
  </cols>
  <sheetData>
    <row r="1" spans="1:12" ht="16.5" x14ac:dyDescent="0.25">
      <c r="K1" s="95" t="s">
        <v>131</v>
      </c>
      <c r="L1" s="95"/>
    </row>
    <row r="3" spans="1:12" ht="41.25" customHeight="1" x14ac:dyDescent="0.2">
      <c r="A3" s="94" t="s">
        <v>158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3.75" customHeight="1" x14ac:dyDescent="0.2">
      <c r="A4" s="71"/>
      <c r="B4" s="71"/>
      <c r="C4" s="71"/>
      <c r="D4" s="71"/>
      <c r="E4" s="71"/>
      <c r="F4" s="71"/>
      <c r="G4" s="72"/>
      <c r="H4" s="72"/>
      <c r="I4" s="72"/>
      <c r="J4" s="72"/>
      <c r="K4" s="72"/>
      <c r="L4" s="72"/>
    </row>
    <row r="5" spans="1:12" x14ac:dyDescent="0.2">
      <c r="A5" s="73"/>
      <c r="B5" s="73"/>
      <c r="C5" s="73"/>
      <c r="D5" s="73"/>
      <c r="E5" s="74"/>
      <c r="F5" s="75"/>
      <c r="G5" s="75"/>
      <c r="H5" s="75"/>
      <c r="I5" s="75"/>
      <c r="J5" s="75"/>
      <c r="L5" s="75" t="s">
        <v>2</v>
      </c>
    </row>
    <row r="6" spans="1:12" ht="75" x14ac:dyDescent="0.2">
      <c r="A6" s="76" t="s">
        <v>0</v>
      </c>
      <c r="B6" s="76"/>
      <c r="C6" s="76"/>
      <c r="D6" s="77" t="s">
        <v>1</v>
      </c>
      <c r="E6" s="78" t="s">
        <v>198</v>
      </c>
      <c r="F6" s="79" t="s">
        <v>132</v>
      </c>
      <c r="G6" s="79" t="s">
        <v>199</v>
      </c>
      <c r="H6" s="78" t="s">
        <v>133</v>
      </c>
      <c r="I6" s="78" t="s">
        <v>200</v>
      </c>
      <c r="J6" s="78" t="s">
        <v>194</v>
      </c>
      <c r="K6" s="78" t="s">
        <v>201</v>
      </c>
      <c r="L6" s="78" t="s">
        <v>195</v>
      </c>
    </row>
    <row r="7" spans="1:12" s="5" customFormat="1" x14ac:dyDescent="0.2">
      <c r="A7" s="1">
        <v>1</v>
      </c>
      <c r="B7" s="2"/>
      <c r="C7" s="3"/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</row>
    <row r="8" spans="1:12" x14ac:dyDescent="0.2">
      <c r="A8" s="6" t="s">
        <v>3</v>
      </c>
      <c r="B8" s="7" t="s">
        <v>22</v>
      </c>
      <c r="C8" s="7" t="s">
        <v>23</v>
      </c>
      <c r="D8" s="6" t="s">
        <v>44</v>
      </c>
      <c r="E8" s="8">
        <f>E9+E11+E16+E21+E25+E26+E27+E37+E39+E40+E45+E46</f>
        <v>543248.49999999988</v>
      </c>
      <c r="F8" s="8">
        <f>F9+F11+F16+F21+F25+F26+F27+F37+F39+F40+F45+F46</f>
        <v>540020.62</v>
      </c>
      <c r="G8" s="8">
        <f>G9+G11+G16+G21+G25+G26+G27+G37+G39+G40+G45+G46</f>
        <v>568855</v>
      </c>
      <c r="H8" s="9">
        <f>G8/F8*100</f>
        <v>105.33949611035223</v>
      </c>
      <c r="I8" s="8">
        <f>I9+I11+I16+I21+I25+I26+I27+I37+I39+I40+I45+I46</f>
        <v>541896</v>
      </c>
      <c r="J8" s="9">
        <f>I8/F8*100</f>
        <v>100.34727933166701</v>
      </c>
      <c r="K8" s="8">
        <f>K9+K11+K16+K21+K25+K26+K27+K37+K39+K40+K45+K46</f>
        <v>557715</v>
      </c>
      <c r="L8" s="9">
        <f>K8/F8*100</f>
        <v>103.27661191900413</v>
      </c>
    </row>
    <row r="9" spans="1:12" x14ac:dyDescent="0.2">
      <c r="A9" s="6" t="s">
        <v>4</v>
      </c>
      <c r="B9" s="7" t="s">
        <v>22</v>
      </c>
      <c r="C9" s="7" t="s">
        <v>24</v>
      </c>
      <c r="D9" s="10" t="s">
        <v>28</v>
      </c>
      <c r="E9" s="9">
        <f>E10</f>
        <v>413117.2</v>
      </c>
      <c r="F9" s="8">
        <f t="shared" ref="F9:G9" si="0">F10</f>
        <v>408365.4</v>
      </c>
      <c r="G9" s="8">
        <f t="shared" si="0"/>
        <v>432081</v>
      </c>
      <c r="H9" s="9">
        <f>G9/F9*100</f>
        <v>105.80744597852805</v>
      </c>
      <c r="I9" s="9">
        <f>I10</f>
        <v>398754</v>
      </c>
      <c r="J9" s="9">
        <f t="shared" ref="J9:J100" si="1">I9/F9*100</f>
        <v>97.64637258690378</v>
      </c>
      <c r="K9" s="9">
        <f>K10</f>
        <v>411723</v>
      </c>
      <c r="L9" s="9">
        <f t="shared" ref="L9:L100" si="2">K9/F9*100</f>
        <v>100.82220481950723</v>
      </c>
    </row>
    <row r="10" spans="1:12" ht="18.75" customHeight="1" x14ac:dyDescent="0.2">
      <c r="A10" s="11" t="s">
        <v>5</v>
      </c>
      <c r="B10" s="12" t="s">
        <v>22</v>
      </c>
      <c r="C10" s="12" t="s">
        <v>24</v>
      </c>
      <c r="D10" s="13" t="s">
        <v>29</v>
      </c>
      <c r="E10" s="14">
        <v>413117.2</v>
      </c>
      <c r="F10" s="15">
        <v>408365.4</v>
      </c>
      <c r="G10" s="15">
        <v>432081</v>
      </c>
      <c r="H10" s="16">
        <f t="shared" ref="H10:L100" si="3">G10/F10*100</f>
        <v>105.80744597852805</v>
      </c>
      <c r="I10" s="17">
        <v>398754</v>
      </c>
      <c r="J10" s="16">
        <f t="shared" si="1"/>
        <v>97.64637258690378</v>
      </c>
      <c r="K10" s="17">
        <v>411723</v>
      </c>
      <c r="L10" s="16">
        <f t="shared" si="2"/>
        <v>100.82220481950723</v>
      </c>
    </row>
    <row r="11" spans="1:12" ht="45" x14ac:dyDescent="0.2">
      <c r="A11" s="18" t="s">
        <v>46</v>
      </c>
      <c r="B11" s="19" t="s">
        <v>22</v>
      </c>
      <c r="C11" s="19" t="s">
        <v>23</v>
      </c>
      <c r="D11" s="10" t="s">
        <v>45</v>
      </c>
      <c r="E11" s="9">
        <f>E12+E13+E14+E15</f>
        <v>28527.3</v>
      </c>
      <c r="F11" s="8">
        <f t="shared" ref="F11:G11" si="4">F12+F13+F14+F15</f>
        <v>30637.62</v>
      </c>
      <c r="G11" s="8">
        <f t="shared" si="4"/>
        <v>35024</v>
      </c>
      <c r="H11" s="9">
        <f t="shared" si="3"/>
        <v>114.31697370748772</v>
      </c>
      <c r="I11" s="9">
        <f>I12+I13+I14+I15</f>
        <v>35931</v>
      </c>
      <c r="J11" s="9">
        <f t="shared" si="1"/>
        <v>117.2773864288414</v>
      </c>
      <c r="K11" s="9">
        <f>K12+K13+K14+K15</f>
        <v>37572</v>
      </c>
      <c r="L11" s="9">
        <f t="shared" si="2"/>
        <v>122.63354660055188</v>
      </c>
    </row>
    <row r="12" spans="1:12" ht="126.75" customHeight="1" x14ac:dyDescent="0.2">
      <c r="A12" s="20" t="s">
        <v>71</v>
      </c>
      <c r="B12" s="12" t="s">
        <v>22</v>
      </c>
      <c r="C12" s="21" t="s">
        <v>24</v>
      </c>
      <c r="D12" s="22" t="s">
        <v>78</v>
      </c>
      <c r="E12" s="23">
        <v>14301</v>
      </c>
      <c r="F12" s="24">
        <v>15750.8</v>
      </c>
      <c r="G12" s="15">
        <v>18170.400000000001</v>
      </c>
      <c r="H12" s="14">
        <f t="shared" si="3"/>
        <v>115.36175940269702</v>
      </c>
      <c r="I12" s="14">
        <v>18641</v>
      </c>
      <c r="J12" s="14">
        <f t="shared" si="1"/>
        <v>118.34954415013841</v>
      </c>
      <c r="K12" s="14">
        <v>19492.3</v>
      </c>
      <c r="L12" s="14">
        <f t="shared" si="2"/>
        <v>123.75434898544837</v>
      </c>
    </row>
    <row r="13" spans="1:12" ht="141" customHeight="1" x14ac:dyDescent="0.2">
      <c r="A13" s="20" t="s">
        <v>72</v>
      </c>
      <c r="B13" s="12" t="s">
        <v>22</v>
      </c>
      <c r="C13" s="21" t="s">
        <v>24</v>
      </c>
      <c r="D13" s="22" t="s">
        <v>79</v>
      </c>
      <c r="E13" s="23">
        <v>77.2</v>
      </c>
      <c r="F13" s="24">
        <v>82.72</v>
      </c>
      <c r="G13" s="15">
        <v>91.1</v>
      </c>
      <c r="H13" s="14">
        <f t="shared" si="3"/>
        <v>110.13056092843327</v>
      </c>
      <c r="I13" s="14">
        <v>93.4</v>
      </c>
      <c r="J13" s="14">
        <f t="shared" si="1"/>
        <v>112.9110251450677</v>
      </c>
      <c r="K13" s="14">
        <v>97.7</v>
      </c>
      <c r="L13" s="14">
        <f t="shared" si="2"/>
        <v>118.10928433268859</v>
      </c>
    </row>
    <row r="14" spans="1:12" ht="126.75" customHeight="1" x14ac:dyDescent="0.2">
      <c r="A14" s="20" t="s">
        <v>73</v>
      </c>
      <c r="B14" s="12" t="s">
        <v>22</v>
      </c>
      <c r="C14" s="21" t="s">
        <v>24</v>
      </c>
      <c r="D14" s="22" t="s">
        <v>80</v>
      </c>
      <c r="E14" s="23">
        <v>15789.8</v>
      </c>
      <c r="F14" s="24">
        <v>16568.8</v>
      </c>
      <c r="G14" s="15">
        <v>18783.400000000001</v>
      </c>
      <c r="H14" s="14">
        <f t="shared" si="3"/>
        <v>113.36608565496597</v>
      </c>
      <c r="I14" s="14">
        <v>19269.8</v>
      </c>
      <c r="J14" s="14">
        <f t="shared" si="1"/>
        <v>116.30172372169379</v>
      </c>
      <c r="K14" s="14">
        <v>20149.900000000001</v>
      </c>
      <c r="L14" s="14">
        <f t="shared" si="2"/>
        <v>121.61351455748155</v>
      </c>
    </row>
    <row r="15" spans="1:12" ht="126" customHeight="1" x14ac:dyDescent="0.2">
      <c r="A15" s="20" t="s">
        <v>74</v>
      </c>
      <c r="B15" s="12" t="s">
        <v>22</v>
      </c>
      <c r="C15" s="21" t="s">
        <v>24</v>
      </c>
      <c r="D15" s="22" t="s">
        <v>81</v>
      </c>
      <c r="E15" s="23">
        <v>-1640.7</v>
      </c>
      <c r="F15" s="24">
        <v>-1764.7</v>
      </c>
      <c r="G15" s="15">
        <v>-2020.9</v>
      </c>
      <c r="H15" s="14">
        <f t="shared" si="3"/>
        <v>114.51804839349464</v>
      </c>
      <c r="I15" s="14">
        <v>-2073.1999999999998</v>
      </c>
      <c r="J15" s="14">
        <f t="shared" si="1"/>
        <v>117.48172493908311</v>
      </c>
      <c r="K15" s="14">
        <v>-2167.9</v>
      </c>
      <c r="L15" s="14">
        <f t="shared" si="2"/>
        <v>122.84807616025387</v>
      </c>
    </row>
    <row r="16" spans="1:12" x14ac:dyDescent="0.2">
      <c r="A16" s="19" t="s">
        <v>6</v>
      </c>
      <c r="B16" s="19" t="s">
        <v>22</v>
      </c>
      <c r="C16" s="19" t="s">
        <v>23</v>
      </c>
      <c r="D16" s="10" t="s">
        <v>30</v>
      </c>
      <c r="E16" s="9">
        <f>E17+E18+E19+E20</f>
        <v>43957.599999999991</v>
      </c>
      <c r="F16" s="8">
        <f t="shared" ref="F16:K16" si="5">F17+F18+F19+F20</f>
        <v>47921.200000000004</v>
      </c>
      <c r="G16" s="8">
        <f t="shared" si="5"/>
        <v>50758</v>
      </c>
      <c r="H16" s="9">
        <f t="shared" si="3"/>
        <v>105.91971820405163</v>
      </c>
      <c r="I16" s="8">
        <f t="shared" si="5"/>
        <v>55873</v>
      </c>
      <c r="J16" s="9">
        <f t="shared" si="1"/>
        <v>116.59349098102719</v>
      </c>
      <c r="K16" s="8">
        <f t="shared" si="5"/>
        <v>56727</v>
      </c>
      <c r="L16" s="9">
        <f t="shared" si="2"/>
        <v>118.37558324916738</v>
      </c>
    </row>
    <row r="17" spans="1:12" ht="30" x14ac:dyDescent="0.2">
      <c r="A17" s="25" t="s">
        <v>7</v>
      </c>
      <c r="B17" s="26" t="s">
        <v>22</v>
      </c>
      <c r="C17" s="26" t="s">
        <v>24</v>
      </c>
      <c r="D17" s="22" t="s">
        <v>47</v>
      </c>
      <c r="E17" s="14">
        <v>42365.599999999999</v>
      </c>
      <c r="F17" s="15">
        <v>47082.6</v>
      </c>
      <c r="G17" s="15">
        <v>49029</v>
      </c>
      <c r="H17" s="16">
        <f t="shared" si="3"/>
        <v>104.13401129079534</v>
      </c>
      <c r="I17" s="17">
        <v>54123</v>
      </c>
      <c r="J17" s="16">
        <f t="shared" si="1"/>
        <v>114.95329484777817</v>
      </c>
      <c r="K17" s="17">
        <v>54956</v>
      </c>
      <c r="L17" s="16">
        <f t="shared" si="2"/>
        <v>116.72252594376691</v>
      </c>
    </row>
    <row r="18" spans="1:12" ht="30" x14ac:dyDescent="0.2">
      <c r="A18" s="25" t="s">
        <v>8</v>
      </c>
      <c r="B18" s="26" t="s">
        <v>22</v>
      </c>
      <c r="C18" s="26" t="s">
        <v>24</v>
      </c>
      <c r="D18" s="27" t="s">
        <v>31</v>
      </c>
      <c r="E18" s="14">
        <v>39.700000000000003</v>
      </c>
      <c r="F18" s="15">
        <v>-326.10000000000002</v>
      </c>
      <c r="G18" s="15">
        <v>0</v>
      </c>
      <c r="H18" s="16">
        <f t="shared" si="3"/>
        <v>0</v>
      </c>
      <c r="I18" s="17">
        <v>0</v>
      </c>
      <c r="J18" s="16">
        <f t="shared" si="1"/>
        <v>0</v>
      </c>
      <c r="K18" s="17">
        <v>0</v>
      </c>
      <c r="L18" s="16">
        <f t="shared" si="2"/>
        <v>0</v>
      </c>
    </row>
    <row r="19" spans="1:12" x14ac:dyDescent="0.2">
      <c r="A19" s="25" t="s">
        <v>9</v>
      </c>
      <c r="B19" s="26" t="s">
        <v>22</v>
      </c>
      <c r="C19" s="26" t="s">
        <v>24</v>
      </c>
      <c r="D19" s="27" t="s">
        <v>32</v>
      </c>
      <c r="E19" s="14">
        <v>13.6</v>
      </c>
      <c r="F19" s="15">
        <v>57.3</v>
      </c>
      <c r="G19" s="15">
        <v>0</v>
      </c>
      <c r="H19" s="16">
        <v>0</v>
      </c>
      <c r="I19" s="17">
        <v>0</v>
      </c>
      <c r="J19" s="16">
        <v>0</v>
      </c>
      <c r="K19" s="17">
        <v>0</v>
      </c>
      <c r="L19" s="16">
        <v>0</v>
      </c>
    </row>
    <row r="20" spans="1:12" ht="45" x14ac:dyDescent="0.2">
      <c r="A20" s="25" t="s">
        <v>10</v>
      </c>
      <c r="B20" s="26" t="s">
        <v>22</v>
      </c>
      <c r="C20" s="26" t="s">
        <v>24</v>
      </c>
      <c r="D20" s="27" t="s">
        <v>157</v>
      </c>
      <c r="E20" s="14">
        <v>1538.7</v>
      </c>
      <c r="F20" s="15">
        <v>1107.4000000000001</v>
      </c>
      <c r="G20" s="15">
        <v>1729</v>
      </c>
      <c r="H20" s="16">
        <f t="shared" si="3"/>
        <v>156.13147914032868</v>
      </c>
      <c r="I20" s="17">
        <v>1750</v>
      </c>
      <c r="J20" s="16">
        <f t="shared" si="1"/>
        <v>158.0278128950695</v>
      </c>
      <c r="K20" s="17">
        <v>1771</v>
      </c>
      <c r="L20" s="16">
        <f t="shared" si="2"/>
        <v>159.92414664981035</v>
      </c>
    </row>
    <row r="21" spans="1:12" x14ac:dyDescent="0.2">
      <c r="A21" s="19" t="s">
        <v>84</v>
      </c>
      <c r="B21" s="19" t="s">
        <v>22</v>
      </c>
      <c r="C21" s="19" t="s">
        <v>23</v>
      </c>
      <c r="D21" s="28" t="s">
        <v>83</v>
      </c>
      <c r="E21" s="9">
        <f>SUM(E22:E24)</f>
        <v>26360.800000000003</v>
      </c>
      <c r="F21" s="8">
        <f t="shared" ref="F21:K21" si="6">SUM(F22:F24)</f>
        <v>24815.8</v>
      </c>
      <c r="G21" s="8">
        <f t="shared" si="6"/>
        <v>26706</v>
      </c>
      <c r="H21" s="9">
        <f t="shared" si="3"/>
        <v>107.61692147744581</v>
      </c>
      <c r="I21" s="8">
        <f t="shared" si="6"/>
        <v>26992</v>
      </c>
      <c r="J21" s="9">
        <f t="shared" si="1"/>
        <v>108.76941303524367</v>
      </c>
      <c r="K21" s="8">
        <f t="shared" si="6"/>
        <v>27284</v>
      </c>
      <c r="L21" s="9">
        <f t="shared" si="2"/>
        <v>109.94608273761072</v>
      </c>
    </row>
    <row r="22" spans="1:12" ht="19.5" customHeight="1" x14ac:dyDescent="0.2">
      <c r="A22" s="29" t="s">
        <v>88</v>
      </c>
      <c r="B22" s="26" t="s">
        <v>22</v>
      </c>
      <c r="C22" s="26" t="s">
        <v>24</v>
      </c>
      <c r="D22" s="27" t="s">
        <v>85</v>
      </c>
      <c r="E22" s="14">
        <v>12958.5</v>
      </c>
      <c r="F22" s="15">
        <v>12363.3</v>
      </c>
      <c r="G22" s="15">
        <v>13642</v>
      </c>
      <c r="H22" s="16">
        <f t="shared" si="3"/>
        <v>110.34270785308131</v>
      </c>
      <c r="I22" s="17">
        <v>13928</v>
      </c>
      <c r="J22" s="16">
        <f t="shared" si="1"/>
        <v>112.65600608251842</v>
      </c>
      <c r="K22" s="17">
        <v>14220</v>
      </c>
      <c r="L22" s="16">
        <f t="shared" si="2"/>
        <v>115.01783504404163</v>
      </c>
    </row>
    <row r="23" spans="1:12" ht="21.75" customHeight="1" x14ac:dyDescent="0.2">
      <c r="A23" s="29" t="s">
        <v>89</v>
      </c>
      <c r="B23" s="26" t="s">
        <v>22</v>
      </c>
      <c r="C23" s="26" t="s">
        <v>24</v>
      </c>
      <c r="D23" s="27" t="s">
        <v>86</v>
      </c>
      <c r="E23" s="14">
        <v>6022.4</v>
      </c>
      <c r="F23" s="30">
        <v>6751.5</v>
      </c>
      <c r="G23" s="15">
        <v>6001</v>
      </c>
      <c r="H23" s="16">
        <f t="shared" si="3"/>
        <v>88.883951714433834</v>
      </c>
      <c r="I23" s="14">
        <v>6001</v>
      </c>
      <c r="J23" s="16">
        <f t="shared" si="1"/>
        <v>88.883951714433834</v>
      </c>
      <c r="K23" s="14">
        <v>6001</v>
      </c>
      <c r="L23" s="16">
        <f t="shared" si="2"/>
        <v>88.883951714433834</v>
      </c>
    </row>
    <row r="24" spans="1:12" ht="20.25" customHeight="1" x14ac:dyDescent="0.2">
      <c r="A24" s="29" t="s">
        <v>90</v>
      </c>
      <c r="B24" s="26" t="s">
        <v>22</v>
      </c>
      <c r="C24" s="26" t="s">
        <v>24</v>
      </c>
      <c r="D24" s="27" t="s">
        <v>87</v>
      </c>
      <c r="E24" s="14">
        <v>7379.9</v>
      </c>
      <c r="F24" s="30">
        <v>5701</v>
      </c>
      <c r="G24" s="15">
        <v>7063</v>
      </c>
      <c r="H24" s="16">
        <f t="shared" si="3"/>
        <v>123.89054551833011</v>
      </c>
      <c r="I24" s="14">
        <v>7063</v>
      </c>
      <c r="J24" s="16">
        <f t="shared" si="1"/>
        <v>123.89054551833011</v>
      </c>
      <c r="K24" s="14">
        <v>7063</v>
      </c>
      <c r="L24" s="16">
        <f t="shared" si="2"/>
        <v>123.89054551833011</v>
      </c>
    </row>
    <row r="25" spans="1:12" ht="24" customHeight="1" x14ac:dyDescent="0.2">
      <c r="A25" s="10" t="s">
        <v>11</v>
      </c>
      <c r="B25" s="19" t="s">
        <v>22</v>
      </c>
      <c r="C25" s="19" t="s">
        <v>24</v>
      </c>
      <c r="D25" s="10" t="s">
        <v>33</v>
      </c>
      <c r="E25" s="9">
        <v>4557.3</v>
      </c>
      <c r="F25" s="8">
        <v>2813.5</v>
      </c>
      <c r="G25" s="8">
        <v>3318</v>
      </c>
      <c r="H25" s="9">
        <f t="shared" si="3"/>
        <v>117.931402168118</v>
      </c>
      <c r="I25" s="9">
        <v>3318</v>
      </c>
      <c r="J25" s="9">
        <f t="shared" si="1"/>
        <v>117.931402168118</v>
      </c>
      <c r="K25" s="9">
        <v>3318</v>
      </c>
      <c r="L25" s="9">
        <f t="shared" si="2"/>
        <v>117.931402168118</v>
      </c>
    </row>
    <row r="26" spans="1:12" ht="50.25" customHeight="1" x14ac:dyDescent="0.2">
      <c r="A26" s="10" t="s">
        <v>12</v>
      </c>
      <c r="B26" s="19" t="s">
        <v>22</v>
      </c>
      <c r="C26" s="19" t="s">
        <v>24</v>
      </c>
      <c r="D26" s="10" t="s">
        <v>48</v>
      </c>
      <c r="E26" s="9">
        <v>-23.8</v>
      </c>
      <c r="F26" s="8">
        <v>2.5</v>
      </c>
      <c r="G26" s="8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ht="60" x14ac:dyDescent="0.2">
      <c r="A27" s="10" t="s">
        <v>13</v>
      </c>
      <c r="B27" s="19" t="s">
        <v>22</v>
      </c>
      <c r="C27" s="19" t="s">
        <v>23</v>
      </c>
      <c r="D27" s="10" t="s">
        <v>34</v>
      </c>
      <c r="E27" s="8">
        <f>E28+E29+E30+E32+E33+E34+E35+E36+E31</f>
        <v>16181.199999999999</v>
      </c>
      <c r="F27" s="8">
        <f>F28+F29+F30+F32+F33+F35+F36+F31+F34</f>
        <v>14301.199999999999</v>
      </c>
      <c r="G27" s="8">
        <f>G28+G29+G30+G32+G33+G34+G35+G36+G31</f>
        <v>14616</v>
      </c>
      <c r="H27" s="8">
        <f t="shared" si="3"/>
        <v>102.2012138841496</v>
      </c>
      <c r="I27" s="8">
        <f>I28+I29+I30+I32+I33+I34+I35+I36+I31</f>
        <v>14616</v>
      </c>
      <c r="J27" s="8">
        <f t="shared" si="1"/>
        <v>102.2012138841496</v>
      </c>
      <c r="K27" s="8">
        <f>K28+K29+K30+K32+K33+K34+K35+K36+K31</f>
        <v>14616</v>
      </c>
      <c r="L27" s="9">
        <f t="shared" si="2"/>
        <v>102.2012138841496</v>
      </c>
    </row>
    <row r="28" spans="1:12" ht="60" x14ac:dyDescent="0.2">
      <c r="A28" s="25" t="s">
        <v>134</v>
      </c>
      <c r="B28" s="26" t="s">
        <v>22</v>
      </c>
      <c r="C28" s="26" t="s">
        <v>25</v>
      </c>
      <c r="D28" s="27" t="s">
        <v>138</v>
      </c>
      <c r="E28" s="14">
        <v>22.7</v>
      </c>
      <c r="F28" s="15">
        <v>10.6</v>
      </c>
      <c r="G28" s="15">
        <v>12</v>
      </c>
      <c r="H28" s="16">
        <f t="shared" si="3"/>
        <v>113.20754716981132</v>
      </c>
      <c r="I28" s="14">
        <v>12</v>
      </c>
      <c r="J28" s="16">
        <f t="shared" si="1"/>
        <v>113.20754716981132</v>
      </c>
      <c r="K28" s="14">
        <v>12</v>
      </c>
      <c r="L28" s="16">
        <f t="shared" si="2"/>
        <v>113.20754716981132</v>
      </c>
    </row>
    <row r="29" spans="1:12" ht="75" x14ac:dyDescent="0.2">
      <c r="A29" s="25" t="s">
        <v>135</v>
      </c>
      <c r="B29" s="26" t="s">
        <v>22</v>
      </c>
      <c r="C29" s="26" t="s">
        <v>25</v>
      </c>
      <c r="D29" s="27" t="s">
        <v>82</v>
      </c>
      <c r="E29" s="14">
        <v>5576.5</v>
      </c>
      <c r="F29" s="15">
        <v>4210</v>
      </c>
      <c r="G29" s="15">
        <v>5193</v>
      </c>
      <c r="H29" s="16">
        <f t="shared" si="3"/>
        <v>123.34916864608077</v>
      </c>
      <c r="I29" s="14">
        <v>5193</v>
      </c>
      <c r="J29" s="16">
        <f t="shared" si="1"/>
        <v>123.34916864608077</v>
      </c>
      <c r="K29" s="14">
        <v>5193</v>
      </c>
      <c r="L29" s="16">
        <f t="shared" si="2"/>
        <v>123.34916864608077</v>
      </c>
    </row>
    <row r="30" spans="1:12" ht="90" x14ac:dyDescent="0.2">
      <c r="A30" s="25" t="s">
        <v>136</v>
      </c>
      <c r="B30" s="26" t="s">
        <v>22</v>
      </c>
      <c r="C30" s="26" t="s">
        <v>25</v>
      </c>
      <c r="D30" s="27" t="s">
        <v>139</v>
      </c>
      <c r="E30" s="14">
        <v>422.8</v>
      </c>
      <c r="F30" s="15">
        <v>385</v>
      </c>
      <c r="G30" s="15">
        <v>470</v>
      </c>
      <c r="H30" s="16">
        <f t="shared" si="3"/>
        <v>122.07792207792207</v>
      </c>
      <c r="I30" s="14">
        <v>470</v>
      </c>
      <c r="J30" s="16">
        <f t="shared" si="1"/>
        <v>122.07792207792207</v>
      </c>
      <c r="K30" s="14">
        <v>470</v>
      </c>
      <c r="L30" s="16">
        <f t="shared" si="2"/>
        <v>122.07792207792207</v>
      </c>
    </row>
    <row r="31" spans="1:12" ht="81" customHeight="1" x14ac:dyDescent="0.2">
      <c r="A31" s="25" t="s">
        <v>137</v>
      </c>
      <c r="B31" s="26" t="s">
        <v>22</v>
      </c>
      <c r="C31" s="26" t="s">
        <v>25</v>
      </c>
      <c r="D31" s="27" t="s">
        <v>140</v>
      </c>
      <c r="E31" s="14">
        <v>676.8</v>
      </c>
      <c r="F31" s="15">
        <v>1050</v>
      </c>
      <c r="G31" s="15">
        <v>1172</v>
      </c>
      <c r="H31" s="16">
        <f t="shared" si="3"/>
        <v>111.61904761904762</v>
      </c>
      <c r="I31" s="14">
        <v>1172</v>
      </c>
      <c r="J31" s="16">
        <f t="shared" si="1"/>
        <v>111.61904761904762</v>
      </c>
      <c r="K31" s="14">
        <v>1172</v>
      </c>
      <c r="L31" s="16">
        <f t="shared" si="2"/>
        <v>111.61904761904762</v>
      </c>
    </row>
    <row r="32" spans="1:12" ht="45" x14ac:dyDescent="0.2">
      <c r="A32" s="25" t="s">
        <v>159</v>
      </c>
      <c r="B32" s="26" t="s">
        <v>22</v>
      </c>
      <c r="C32" s="26">
        <v>120</v>
      </c>
      <c r="D32" s="27" t="s">
        <v>141</v>
      </c>
      <c r="E32" s="14">
        <v>768.8</v>
      </c>
      <c r="F32" s="15">
        <v>897</v>
      </c>
      <c r="G32" s="15">
        <v>897</v>
      </c>
      <c r="H32" s="16">
        <f t="shared" si="3"/>
        <v>100</v>
      </c>
      <c r="I32" s="14">
        <v>897</v>
      </c>
      <c r="J32" s="16">
        <f t="shared" si="1"/>
        <v>100</v>
      </c>
      <c r="K32" s="14">
        <v>897</v>
      </c>
      <c r="L32" s="16">
        <f t="shared" si="2"/>
        <v>100</v>
      </c>
    </row>
    <row r="33" spans="1:12" ht="108.75" customHeight="1" x14ac:dyDescent="0.2">
      <c r="A33" s="31" t="s">
        <v>93</v>
      </c>
      <c r="B33" s="32" t="s">
        <v>22</v>
      </c>
      <c r="C33" s="32">
        <v>120</v>
      </c>
      <c r="D33" s="27" t="s">
        <v>92</v>
      </c>
      <c r="E33" s="17">
        <v>2.4</v>
      </c>
      <c r="F33" s="30">
        <v>0.2</v>
      </c>
      <c r="G33" s="15">
        <v>0.2</v>
      </c>
      <c r="H33" s="16">
        <f t="shared" si="3"/>
        <v>100</v>
      </c>
      <c r="I33" s="17">
        <v>0.2</v>
      </c>
      <c r="J33" s="16">
        <f t="shared" si="1"/>
        <v>100</v>
      </c>
      <c r="K33" s="17">
        <v>0.2</v>
      </c>
      <c r="L33" s="16">
        <f t="shared" si="2"/>
        <v>100</v>
      </c>
    </row>
    <row r="34" spans="1:12" ht="108.75" customHeight="1" x14ac:dyDescent="0.2">
      <c r="A34" s="31" t="s">
        <v>91</v>
      </c>
      <c r="B34" s="32" t="s">
        <v>22</v>
      </c>
      <c r="C34" s="32">
        <v>120</v>
      </c>
      <c r="D34" s="27" t="s">
        <v>92</v>
      </c>
      <c r="E34" s="17">
        <v>7.2</v>
      </c>
      <c r="F34" s="30">
        <v>1.3</v>
      </c>
      <c r="G34" s="15">
        <v>1.8</v>
      </c>
      <c r="H34" s="16">
        <f t="shared" si="3"/>
        <v>138.46153846153845</v>
      </c>
      <c r="I34" s="17">
        <v>1.8</v>
      </c>
      <c r="J34" s="16">
        <f t="shared" si="1"/>
        <v>138.46153846153845</v>
      </c>
      <c r="K34" s="17">
        <v>1.8</v>
      </c>
      <c r="L34" s="16">
        <f t="shared" si="2"/>
        <v>138.46153846153845</v>
      </c>
    </row>
    <row r="35" spans="1:12" ht="35.25" customHeight="1" x14ac:dyDescent="0.2">
      <c r="A35" s="25" t="s">
        <v>160</v>
      </c>
      <c r="B35" s="26" t="s">
        <v>22</v>
      </c>
      <c r="C35" s="26">
        <v>120</v>
      </c>
      <c r="D35" s="33" t="s">
        <v>35</v>
      </c>
      <c r="E35" s="14">
        <v>450.6</v>
      </c>
      <c r="F35" s="15">
        <v>2.2000000000000002</v>
      </c>
      <c r="G35" s="15">
        <v>0</v>
      </c>
      <c r="H35" s="16">
        <v>0</v>
      </c>
      <c r="I35" s="14">
        <v>0</v>
      </c>
      <c r="J35" s="16">
        <v>0</v>
      </c>
      <c r="K35" s="14">
        <v>0</v>
      </c>
      <c r="L35" s="16">
        <v>0</v>
      </c>
    </row>
    <row r="36" spans="1:12" ht="90" x14ac:dyDescent="0.2">
      <c r="A36" s="25" t="s">
        <v>161</v>
      </c>
      <c r="B36" s="26" t="s">
        <v>22</v>
      </c>
      <c r="C36" s="26">
        <v>120</v>
      </c>
      <c r="D36" s="27" t="s">
        <v>142</v>
      </c>
      <c r="E36" s="14">
        <v>8253.4</v>
      </c>
      <c r="F36" s="15">
        <v>7744.9</v>
      </c>
      <c r="G36" s="15">
        <v>6870</v>
      </c>
      <c r="H36" s="16">
        <f t="shared" si="3"/>
        <v>88.703533938462726</v>
      </c>
      <c r="I36" s="14">
        <v>6870</v>
      </c>
      <c r="J36" s="16">
        <f t="shared" si="1"/>
        <v>88.703533938462726</v>
      </c>
      <c r="K36" s="14">
        <v>6870</v>
      </c>
      <c r="L36" s="16">
        <f t="shared" si="2"/>
        <v>88.703533938462726</v>
      </c>
    </row>
    <row r="37" spans="1:12" ht="30" x14ac:dyDescent="0.2">
      <c r="A37" s="10" t="s">
        <v>14</v>
      </c>
      <c r="B37" s="19" t="s">
        <v>22</v>
      </c>
      <c r="C37" s="19" t="s">
        <v>23</v>
      </c>
      <c r="D37" s="10" t="s">
        <v>36</v>
      </c>
      <c r="E37" s="9">
        <f>E38</f>
        <v>1688.6</v>
      </c>
      <c r="F37" s="8">
        <f t="shared" ref="F37:G37" si="7">F38</f>
        <v>1229.8</v>
      </c>
      <c r="G37" s="8">
        <f t="shared" si="7"/>
        <v>1018</v>
      </c>
      <c r="H37" s="9">
        <f t="shared" si="3"/>
        <v>82.777687428850228</v>
      </c>
      <c r="I37" s="9">
        <f>I38</f>
        <v>1078</v>
      </c>
      <c r="J37" s="9">
        <f t="shared" si="1"/>
        <v>87.656529516994638</v>
      </c>
      <c r="K37" s="9">
        <f>K38</f>
        <v>1141</v>
      </c>
      <c r="L37" s="9">
        <f t="shared" si="2"/>
        <v>92.779313709546273</v>
      </c>
    </row>
    <row r="38" spans="1:12" ht="21.75" customHeight="1" x14ac:dyDescent="0.2">
      <c r="A38" s="25" t="s">
        <v>15</v>
      </c>
      <c r="B38" s="26" t="s">
        <v>22</v>
      </c>
      <c r="C38" s="26">
        <v>120</v>
      </c>
      <c r="D38" s="27" t="s">
        <v>37</v>
      </c>
      <c r="E38" s="14">
        <v>1688.6</v>
      </c>
      <c r="F38" s="15">
        <v>1229.8</v>
      </c>
      <c r="G38" s="15">
        <v>1018</v>
      </c>
      <c r="H38" s="16">
        <f t="shared" si="3"/>
        <v>82.777687428850228</v>
      </c>
      <c r="I38" s="17">
        <v>1078</v>
      </c>
      <c r="J38" s="16">
        <f t="shared" si="1"/>
        <v>87.656529516994638</v>
      </c>
      <c r="K38" s="17">
        <v>1141</v>
      </c>
      <c r="L38" s="16">
        <f t="shared" si="2"/>
        <v>92.779313709546273</v>
      </c>
    </row>
    <row r="39" spans="1:12" ht="45" x14ac:dyDescent="0.2">
      <c r="A39" s="10" t="s">
        <v>16</v>
      </c>
      <c r="B39" s="19" t="s">
        <v>22</v>
      </c>
      <c r="C39" s="19" t="s">
        <v>26</v>
      </c>
      <c r="D39" s="10" t="s">
        <v>49</v>
      </c>
      <c r="E39" s="9">
        <v>208.2</v>
      </c>
      <c r="F39" s="8">
        <v>288.5</v>
      </c>
      <c r="G39" s="8">
        <v>208</v>
      </c>
      <c r="H39" s="9">
        <f t="shared" si="3"/>
        <v>72.097053726169847</v>
      </c>
      <c r="I39" s="9">
        <v>208</v>
      </c>
      <c r="J39" s="9">
        <f t="shared" si="1"/>
        <v>72.097053726169847</v>
      </c>
      <c r="K39" s="9">
        <v>208</v>
      </c>
      <c r="L39" s="9">
        <f t="shared" si="2"/>
        <v>72.097053726169847</v>
      </c>
    </row>
    <row r="40" spans="1:12" ht="30" x14ac:dyDescent="0.2">
      <c r="A40" s="10" t="s">
        <v>17</v>
      </c>
      <c r="B40" s="19" t="s">
        <v>22</v>
      </c>
      <c r="C40" s="19" t="s">
        <v>23</v>
      </c>
      <c r="D40" s="10" t="s">
        <v>38</v>
      </c>
      <c r="E40" s="8">
        <f>E41+E42+E44+E43</f>
        <v>5532.6</v>
      </c>
      <c r="F40" s="8">
        <f>F41+F42+F44+F43</f>
        <v>2406.1999999999998</v>
      </c>
      <c r="G40" s="8">
        <f>G41+G42+G44+G43</f>
        <v>2225</v>
      </c>
      <c r="H40" s="9">
        <f t="shared" si="3"/>
        <v>92.469453910730621</v>
      </c>
      <c r="I40" s="8">
        <f>I41+I42+I44+I43</f>
        <v>2225</v>
      </c>
      <c r="J40" s="9">
        <f t="shared" si="1"/>
        <v>92.469453910730621</v>
      </c>
      <c r="K40" s="8">
        <f>K41+K42+K44+K43</f>
        <v>2225</v>
      </c>
      <c r="L40" s="9">
        <f t="shared" si="2"/>
        <v>92.469453910730621</v>
      </c>
    </row>
    <row r="41" spans="1:12" ht="53.25" customHeight="1" x14ac:dyDescent="0.2">
      <c r="A41" s="25" t="s">
        <v>162</v>
      </c>
      <c r="B41" s="26" t="s">
        <v>22</v>
      </c>
      <c r="C41" s="26" t="s">
        <v>27</v>
      </c>
      <c r="D41" s="27" t="s">
        <v>39</v>
      </c>
      <c r="E41" s="14">
        <v>1163</v>
      </c>
      <c r="F41" s="30">
        <v>28.2</v>
      </c>
      <c r="G41" s="15">
        <v>95</v>
      </c>
      <c r="H41" s="16">
        <f t="shared" si="3"/>
        <v>336.87943262411346</v>
      </c>
      <c r="I41" s="14">
        <v>95</v>
      </c>
      <c r="J41" s="16">
        <f t="shared" si="1"/>
        <v>336.87943262411346</v>
      </c>
      <c r="K41" s="14">
        <v>95</v>
      </c>
      <c r="L41" s="16">
        <f t="shared" si="2"/>
        <v>336.87943262411346</v>
      </c>
    </row>
    <row r="42" spans="1:12" ht="60" x14ac:dyDescent="0.2">
      <c r="A42" s="25" t="s">
        <v>163</v>
      </c>
      <c r="B42" s="26" t="s">
        <v>22</v>
      </c>
      <c r="C42" s="26" t="s">
        <v>27</v>
      </c>
      <c r="D42" s="27" t="s">
        <v>164</v>
      </c>
      <c r="E42" s="14">
        <v>4154.8</v>
      </c>
      <c r="F42" s="30">
        <v>1830</v>
      </c>
      <c r="G42" s="15">
        <v>1788</v>
      </c>
      <c r="H42" s="16">
        <f t="shared" si="3"/>
        <v>97.704918032786878</v>
      </c>
      <c r="I42" s="14">
        <v>1788</v>
      </c>
      <c r="J42" s="16">
        <f>I42/F42*100</f>
        <v>97.704918032786878</v>
      </c>
      <c r="K42" s="14">
        <v>1788</v>
      </c>
      <c r="L42" s="16">
        <f t="shared" si="2"/>
        <v>97.704918032786878</v>
      </c>
    </row>
    <row r="43" spans="1:12" ht="75" x14ac:dyDescent="0.2">
      <c r="A43" s="25" t="s">
        <v>165</v>
      </c>
      <c r="B43" s="26" t="s">
        <v>22</v>
      </c>
      <c r="C43" s="26" t="s">
        <v>27</v>
      </c>
      <c r="D43" s="27" t="s">
        <v>166</v>
      </c>
      <c r="E43" s="14">
        <v>7.5</v>
      </c>
      <c r="F43" s="30">
        <v>404</v>
      </c>
      <c r="G43" s="15">
        <v>239</v>
      </c>
      <c r="H43" s="16">
        <f t="shared" si="3"/>
        <v>59.158415841584159</v>
      </c>
      <c r="I43" s="14">
        <v>239</v>
      </c>
      <c r="J43" s="16">
        <f t="shared" si="3"/>
        <v>404</v>
      </c>
      <c r="K43" s="14">
        <v>239</v>
      </c>
      <c r="L43" s="16">
        <f t="shared" si="3"/>
        <v>59.158415841584159</v>
      </c>
    </row>
    <row r="44" spans="1:12" ht="105" x14ac:dyDescent="0.2">
      <c r="A44" s="25" t="s">
        <v>167</v>
      </c>
      <c r="B44" s="26" t="s">
        <v>22</v>
      </c>
      <c r="C44" s="26" t="s">
        <v>27</v>
      </c>
      <c r="D44" s="27" t="s">
        <v>75</v>
      </c>
      <c r="E44" s="14">
        <v>207.3</v>
      </c>
      <c r="F44" s="30">
        <v>144</v>
      </c>
      <c r="G44" s="15">
        <v>103</v>
      </c>
      <c r="H44" s="16">
        <f t="shared" si="3"/>
        <v>71.527777777777786</v>
      </c>
      <c r="I44" s="14">
        <v>103</v>
      </c>
      <c r="J44" s="16">
        <f t="shared" si="1"/>
        <v>71.527777777777786</v>
      </c>
      <c r="K44" s="14">
        <v>103</v>
      </c>
      <c r="L44" s="16">
        <f t="shared" si="2"/>
        <v>71.527777777777786</v>
      </c>
    </row>
    <row r="45" spans="1:12" ht="30" x14ac:dyDescent="0.2">
      <c r="A45" s="10" t="s">
        <v>18</v>
      </c>
      <c r="B45" s="19" t="s">
        <v>22</v>
      </c>
      <c r="C45" s="19" t="s">
        <v>23</v>
      </c>
      <c r="D45" s="10" t="s">
        <v>40</v>
      </c>
      <c r="E45" s="9">
        <v>2950.2</v>
      </c>
      <c r="F45" s="8">
        <v>7194.5</v>
      </c>
      <c r="G45" s="8">
        <v>2901</v>
      </c>
      <c r="H45" s="9">
        <f t="shared" si="3"/>
        <v>40.322468552366395</v>
      </c>
      <c r="I45" s="9">
        <v>2901</v>
      </c>
      <c r="J45" s="9">
        <f t="shared" si="1"/>
        <v>40.322468552366395</v>
      </c>
      <c r="K45" s="9">
        <v>2901</v>
      </c>
      <c r="L45" s="9">
        <f t="shared" si="2"/>
        <v>40.322468552366395</v>
      </c>
    </row>
    <row r="46" spans="1:12" x14ac:dyDescent="0.2">
      <c r="A46" s="10" t="s">
        <v>66</v>
      </c>
      <c r="B46" s="19" t="s">
        <v>22</v>
      </c>
      <c r="C46" s="19" t="s">
        <v>23</v>
      </c>
      <c r="D46" s="10" t="s">
        <v>67</v>
      </c>
      <c r="E46" s="9">
        <v>191.3</v>
      </c>
      <c r="F46" s="8">
        <v>44.4</v>
      </c>
      <c r="G46" s="8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</row>
    <row r="47" spans="1:12" ht="18.75" customHeight="1" x14ac:dyDescent="0.2">
      <c r="A47" s="34" t="s">
        <v>60</v>
      </c>
      <c r="B47" s="35" t="s">
        <v>22</v>
      </c>
      <c r="C47" s="35" t="s">
        <v>23</v>
      </c>
      <c r="D47" s="10" t="s">
        <v>41</v>
      </c>
      <c r="E47" s="9">
        <f>E48+E96+E98+E99+E95</f>
        <v>1022277.6</v>
      </c>
      <c r="F47" s="8">
        <f>F48+F95+F96+F98+F99</f>
        <v>1449980.7999999998</v>
      </c>
      <c r="G47" s="8">
        <f>G48+G96+G98+G99</f>
        <v>1021660</v>
      </c>
      <c r="H47" s="9">
        <f t="shared" si="3"/>
        <v>70.460243335635894</v>
      </c>
      <c r="I47" s="9">
        <f>I48+I96+I98+I99</f>
        <v>767881.3</v>
      </c>
      <c r="J47" s="9">
        <f t="shared" si="1"/>
        <v>52.958032271875609</v>
      </c>
      <c r="K47" s="9">
        <f>K48+K96+K98+K99</f>
        <v>791176.89999999991</v>
      </c>
      <c r="L47" s="9">
        <f t="shared" si="2"/>
        <v>54.564646649114245</v>
      </c>
    </row>
    <row r="48" spans="1:12" ht="47.25" customHeight="1" x14ac:dyDescent="0.2">
      <c r="A48" s="10" t="s">
        <v>53</v>
      </c>
      <c r="B48" s="19" t="s">
        <v>22</v>
      </c>
      <c r="C48" s="19" t="s">
        <v>23</v>
      </c>
      <c r="D48" s="10" t="s">
        <v>50</v>
      </c>
      <c r="E48" s="9">
        <f>E49+E54+E80+E89</f>
        <v>1018457</v>
      </c>
      <c r="F48" s="8">
        <f>F49+F54+F80+F89</f>
        <v>1447288</v>
      </c>
      <c r="G48" s="8">
        <f>G49+G54+G80+G89+G95</f>
        <v>1021660</v>
      </c>
      <c r="H48" s="9">
        <f t="shared" si="3"/>
        <v>70.591340493391769</v>
      </c>
      <c r="I48" s="9">
        <f>I49+I54+I80+I89</f>
        <v>767881.3</v>
      </c>
      <c r="J48" s="9">
        <f t="shared" si="1"/>
        <v>53.056565106599386</v>
      </c>
      <c r="K48" s="9">
        <f>K49+K54+K80+K89</f>
        <v>791176.89999999991</v>
      </c>
      <c r="L48" s="9">
        <f t="shared" si="2"/>
        <v>54.666168723847633</v>
      </c>
    </row>
    <row r="49" spans="1:12" ht="30" x14ac:dyDescent="0.2">
      <c r="A49" s="10" t="s">
        <v>52</v>
      </c>
      <c r="B49" s="19" t="s">
        <v>22</v>
      </c>
      <c r="C49" s="19" t="s">
        <v>23</v>
      </c>
      <c r="D49" s="10" t="s">
        <v>51</v>
      </c>
      <c r="E49" s="9">
        <f>E52+E53</f>
        <v>166838.9</v>
      </c>
      <c r="F49" s="8">
        <f>F51+F52+F53</f>
        <v>175813.2</v>
      </c>
      <c r="G49" s="8">
        <f>G51+G52+G53</f>
        <v>156136.19999999998</v>
      </c>
      <c r="H49" s="9">
        <f t="shared" si="3"/>
        <v>88.808007589873782</v>
      </c>
      <c r="I49" s="9">
        <f>I51+I52+I53</f>
        <v>209845.8</v>
      </c>
      <c r="J49" s="9">
        <f t="shared" si="1"/>
        <v>119.35724962630792</v>
      </c>
      <c r="K49" s="9">
        <f>K51+K52+K53</f>
        <v>207938.3</v>
      </c>
      <c r="L49" s="9">
        <f t="shared" si="2"/>
        <v>118.2722912727827</v>
      </c>
    </row>
    <row r="50" spans="1:12" ht="44.25" hidden="1" customHeight="1" x14ac:dyDescent="0.2">
      <c r="A50" s="25" t="s">
        <v>61</v>
      </c>
      <c r="B50" s="26" t="s">
        <v>22</v>
      </c>
      <c r="C50" s="26" t="s">
        <v>64</v>
      </c>
      <c r="D50" s="36" t="s">
        <v>143</v>
      </c>
      <c r="E50" s="37">
        <v>0</v>
      </c>
      <c r="F50" s="30">
        <v>0</v>
      </c>
      <c r="G50" s="15">
        <v>0</v>
      </c>
      <c r="H50" s="16"/>
      <c r="I50" s="17">
        <v>0</v>
      </c>
      <c r="J50" s="16"/>
      <c r="K50" s="17">
        <v>0</v>
      </c>
      <c r="L50" s="16"/>
    </row>
    <row r="51" spans="1:12" ht="51.75" customHeight="1" x14ac:dyDescent="0.2">
      <c r="A51" s="25" t="s">
        <v>168</v>
      </c>
      <c r="B51" s="26" t="s">
        <v>22</v>
      </c>
      <c r="C51" s="26" t="s">
        <v>64</v>
      </c>
      <c r="D51" s="27" t="s">
        <v>94</v>
      </c>
      <c r="E51" s="38">
        <v>0</v>
      </c>
      <c r="F51" s="24">
        <v>37566.400000000001</v>
      </c>
      <c r="G51" s="80">
        <v>0</v>
      </c>
      <c r="H51" s="16">
        <f t="shared" si="3"/>
        <v>0</v>
      </c>
      <c r="I51" s="80">
        <v>0</v>
      </c>
      <c r="J51" s="16">
        <v>0</v>
      </c>
      <c r="K51" s="24">
        <v>0</v>
      </c>
      <c r="L51" s="16">
        <v>0</v>
      </c>
    </row>
    <row r="52" spans="1:12" ht="45" x14ac:dyDescent="0.2">
      <c r="A52" s="25" t="s">
        <v>169</v>
      </c>
      <c r="B52" s="26" t="s">
        <v>22</v>
      </c>
      <c r="C52" s="26" t="s">
        <v>64</v>
      </c>
      <c r="D52" s="27" t="s">
        <v>144</v>
      </c>
      <c r="E52" s="38">
        <v>57275.199999999997</v>
      </c>
      <c r="F52" s="24">
        <v>13601.9</v>
      </c>
      <c r="G52" s="80">
        <v>12066.4</v>
      </c>
      <c r="H52" s="16">
        <f t="shared" si="3"/>
        <v>88.711135944243082</v>
      </c>
      <c r="I52" s="81">
        <v>56490.9</v>
      </c>
      <c r="J52" s="16">
        <f t="shared" si="1"/>
        <v>415.31624258375672</v>
      </c>
      <c r="K52" s="23">
        <v>45938.8</v>
      </c>
      <c r="L52" s="16">
        <f t="shared" si="2"/>
        <v>337.73811011696898</v>
      </c>
    </row>
    <row r="53" spans="1:12" ht="60" x14ac:dyDescent="0.2">
      <c r="A53" s="25" t="s">
        <v>170</v>
      </c>
      <c r="B53" s="26" t="s">
        <v>22</v>
      </c>
      <c r="C53" s="26" t="s">
        <v>64</v>
      </c>
      <c r="D53" s="27" t="s">
        <v>145</v>
      </c>
      <c r="E53" s="38">
        <v>109563.7</v>
      </c>
      <c r="F53" s="24">
        <v>124644.9</v>
      </c>
      <c r="G53" s="80">
        <v>144069.79999999999</v>
      </c>
      <c r="H53" s="16">
        <f t="shared" si="3"/>
        <v>115.58419157141608</v>
      </c>
      <c r="I53" s="81">
        <v>153354.9</v>
      </c>
      <c r="J53" s="16">
        <f t="shared" si="1"/>
        <v>123.03343337753891</v>
      </c>
      <c r="K53" s="23">
        <v>161999.5</v>
      </c>
      <c r="L53" s="16">
        <f t="shared" si="2"/>
        <v>129.96881541081905</v>
      </c>
    </row>
    <row r="54" spans="1:12" ht="45" x14ac:dyDescent="0.2">
      <c r="A54" s="10" t="s">
        <v>19</v>
      </c>
      <c r="B54" s="19" t="s">
        <v>22</v>
      </c>
      <c r="C54" s="19" t="s">
        <v>23</v>
      </c>
      <c r="D54" s="10" t="s">
        <v>54</v>
      </c>
      <c r="E54" s="8">
        <f>E55+E56+E57+E59+E62+E63+E64+E65+E66+E67+E68+E69+E72+E76+E79+E70+E73+E74+E75+E71</f>
        <v>413264.70000000007</v>
      </c>
      <c r="F54" s="8">
        <f>F55+F58+F57+F59+F62+F63+F64+F60+F61+F67+F68+F69+F72+F77+F79+F70+F73+F74+F78</f>
        <v>782801.1</v>
      </c>
      <c r="G54" s="8">
        <f>G55+G56+G57+G59+G62+G63+G64+G66+G67+G68+G69+G72+G77+G79+G70+G73+G74+G75</f>
        <v>354576</v>
      </c>
      <c r="H54" s="9">
        <f t="shared" si="3"/>
        <v>45.295797361551998</v>
      </c>
      <c r="I54" s="8">
        <f>I55+I56+I57+I59+I62+I63+I64+I66+I67+I68+I69+I72+I77+I79+I70+I73+I74+I75</f>
        <v>53831.3</v>
      </c>
      <c r="J54" s="9">
        <f t="shared" si="1"/>
        <v>6.8767532391050556</v>
      </c>
      <c r="K54" s="8">
        <f>K55+K56+K57+K59+K62+K63+K64+K66+K67+K68+K69+K72+K77+K79+K70+K73+K74+K75</f>
        <v>53303.5</v>
      </c>
      <c r="L54" s="9">
        <f t="shared" si="2"/>
        <v>6.8093287043158215</v>
      </c>
    </row>
    <row r="55" spans="1:12" ht="135" x14ac:dyDescent="0.2">
      <c r="A55" s="39" t="s">
        <v>95</v>
      </c>
      <c r="B55" s="32" t="s">
        <v>22</v>
      </c>
      <c r="C55" s="32" t="s">
        <v>64</v>
      </c>
      <c r="D55" s="27" t="s">
        <v>96</v>
      </c>
      <c r="E55" s="38">
        <v>34485.199999999997</v>
      </c>
      <c r="F55" s="24">
        <v>85940.1</v>
      </c>
      <c r="G55" s="80">
        <v>0</v>
      </c>
      <c r="H55" s="16">
        <v>0</v>
      </c>
      <c r="I55" s="14">
        <v>0</v>
      </c>
      <c r="J55" s="16">
        <v>0</v>
      </c>
      <c r="K55" s="14">
        <v>0</v>
      </c>
      <c r="L55" s="16">
        <v>0</v>
      </c>
    </row>
    <row r="56" spans="1:12" ht="120" x14ac:dyDescent="0.2">
      <c r="A56" s="40" t="s">
        <v>171</v>
      </c>
      <c r="B56" s="32" t="s">
        <v>22</v>
      </c>
      <c r="C56" s="32" t="s">
        <v>64</v>
      </c>
      <c r="D56" s="27" t="s">
        <v>182</v>
      </c>
      <c r="E56" s="38">
        <v>6274.2</v>
      </c>
      <c r="F56" s="24">
        <v>0</v>
      </c>
      <c r="G56" s="80">
        <v>1191.9000000000001</v>
      </c>
      <c r="H56" s="16">
        <v>0</v>
      </c>
      <c r="I56" s="82">
        <v>0</v>
      </c>
      <c r="J56" s="16">
        <v>0</v>
      </c>
      <c r="K56" s="14">
        <v>0</v>
      </c>
      <c r="L56" s="16">
        <v>0</v>
      </c>
    </row>
    <row r="57" spans="1:12" ht="39" customHeight="1" x14ac:dyDescent="0.2">
      <c r="A57" s="39" t="s">
        <v>129</v>
      </c>
      <c r="B57" s="32" t="s">
        <v>22</v>
      </c>
      <c r="C57" s="32" t="s">
        <v>64</v>
      </c>
      <c r="D57" s="27" t="s">
        <v>130</v>
      </c>
      <c r="E57" s="38">
        <v>12637.7</v>
      </c>
      <c r="F57" s="24">
        <v>36884.6</v>
      </c>
      <c r="G57" s="30">
        <v>130203.9</v>
      </c>
      <c r="H57" s="16">
        <v>0</v>
      </c>
      <c r="I57" s="38">
        <v>0</v>
      </c>
      <c r="J57" s="16">
        <v>0</v>
      </c>
      <c r="K57" s="38">
        <v>0</v>
      </c>
      <c r="L57" s="16">
        <v>0</v>
      </c>
    </row>
    <row r="58" spans="1:12" ht="78.75" customHeight="1" x14ac:dyDescent="0.2">
      <c r="A58" s="39" t="s">
        <v>178</v>
      </c>
      <c r="B58" s="32" t="s">
        <v>22</v>
      </c>
      <c r="C58" s="32" t="s">
        <v>64</v>
      </c>
      <c r="D58" s="27" t="s">
        <v>179</v>
      </c>
      <c r="E58" s="38">
        <v>0</v>
      </c>
      <c r="F58" s="24">
        <v>15002</v>
      </c>
      <c r="G58" s="41">
        <v>0</v>
      </c>
      <c r="H58" s="16">
        <f t="shared" si="3"/>
        <v>0</v>
      </c>
      <c r="I58" s="38">
        <v>0</v>
      </c>
      <c r="J58" s="16">
        <v>0</v>
      </c>
      <c r="K58" s="38">
        <v>0</v>
      </c>
      <c r="L58" s="16">
        <v>0</v>
      </c>
    </row>
    <row r="59" spans="1:12" ht="93.75" customHeight="1" x14ac:dyDescent="0.2">
      <c r="A59" s="39" t="s">
        <v>97</v>
      </c>
      <c r="B59" s="26" t="s">
        <v>22</v>
      </c>
      <c r="C59" s="26" t="s">
        <v>64</v>
      </c>
      <c r="D59" s="27" t="s">
        <v>98</v>
      </c>
      <c r="E59" s="38">
        <v>2382.6</v>
      </c>
      <c r="F59" s="24">
        <v>166952.79999999999</v>
      </c>
      <c r="G59" s="83">
        <v>0</v>
      </c>
      <c r="H59" s="16">
        <f t="shared" si="3"/>
        <v>0</v>
      </c>
      <c r="I59" s="14">
        <v>0</v>
      </c>
      <c r="J59" s="16">
        <f t="shared" si="1"/>
        <v>0</v>
      </c>
      <c r="K59" s="14">
        <v>0</v>
      </c>
      <c r="L59" s="16">
        <f t="shared" si="2"/>
        <v>0</v>
      </c>
    </row>
    <row r="60" spans="1:12" ht="93.75" customHeight="1" x14ac:dyDescent="0.2">
      <c r="A60" s="39" t="s">
        <v>180</v>
      </c>
      <c r="B60" s="26" t="s">
        <v>22</v>
      </c>
      <c r="C60" s="26" t="s">
        <v>64</v>
      </c>
      <c r="D60" s="27" t="s">
        <v>181</v>
      </c>
      <c r="E60" s="38">
        <v>0</v>
      </c>
      <c r="F60" s="24">
        <v>8101</v>
      </c>
      <c r="G60" s="24">
        <v>0</v>
      </c>
      <c r="H60" s="16">
        <f t="shared" si="3"/>
        <v>0</v>
      </c>
      <c r="I60" s="14">
        <v>0</v>
      </c>
      <c r="J60" s="16">
        <v>0</v>
      </c>
      <c r="K60" s="14">
        <v>0</v>
      </c>
      <c r="L60" s="16">
        <v>0</v>
      </c>
    </row>
    <row r="61" spans="1:12" ht="93.75" customHeight="1" x14ac:dyDescent="0.2">
      <c r="A61" s="39" t="s">
        <v>185</v>
      </c>
      <c r="B61" s="26" t="s">
        <v>22</v>
      </c>
      <c r="C61" s="26" t="s">
        <v>64</v>
      </c>
      <c r="D61" s="27" t="s">
        <v>186</v>
      </c>
      <c r="E61" s="38">
        <v>0</v>
      </c>
      <c r="F61" s="24">
        <v>4390.3</v>
      </c>
      <c r="G61" s="84">
        <v>0</v>
      </c>
      <c r="H61" s="16">
        <f t="shared" si="3"/>
        <v>0</v>
      </c>
      <c r="I61" s="14">
        <v>0</v>
      </c>
      <c r="J61" s="16">
        <v>0</v>
      </c>
      <c r="K61" s="14">
        <v>0</v>
      </c>
      <c r="L61" s="16">
        <v>0</v>
      </c>
    </row>
    <row r="62" spans="1:12" ht="63" customHeight="1" x14ac:dyDescent="0.2">
      <c r="A62" s="39" t="s">
        <v>184</v>
      </c>
      <c r="B62" s="26" t="s">
        <v>22</v>
      </c>
      <c r="C62" s="26" t="s">
        <v>64</v>
      </c>
      <c r="D62" s="27" t="s">
        <v>183</v>
      </c>
      <c r="E62" s="38">
        <v>4754.7</v>
      </c>
      <c r="F62" s="24">
        <v>9590.6</v>
      </c>
      <c r="G62" s="15">
        <v>3478.6</v>
      </c>
      <c r="H62" s="16">
        <v>0</v>
      </c>
      <c r="I62" s="14">
        <v>0</v>
      </c>
      <c r="J62" s="16">
        <v>0</v>
      </c>
      <c r="K62" s="14">
        <v>0</v>
      </c>
      <c r="L62" s="16">
        <v>0</v>
      </c>
    </row>
    <row r="63" spans="1:12" ht="30" hidden="1" x14ac:dyDescent="0.2">
      <c r="A63" s="42" t="s">
        <v>65</v>
      </c>
      <c r="B63" s="26" t="s">
        <v>22</v>
      </c>
      <c r="C63" s="26" t="s">
        <v>64</v>
      </c>
      <c r="D63" s="43" t="s">
        <v>146</v>
      </c>
      <c r="E63" s="38">
        <v>0</v>
      </c>
      <c r="F63" s="44">
        <v>0</v>
      </c>
      <c r="G63" s="30">
        <v>0</v>
      </c>
      <c r="H63" s="16">
        <v>0</v>
      </c>
      <c r="I63" s="38">
        <v>0</v>
      </c>
      <c r="J63" s="16">
        <v>0</v>
      </c>
      <c r="K63" s="38">
        <v>0</v>
      </c>
      <c r="L63" s="16">
        <v>0</v>
      </c>
    </row>
    <row r="64" spans="1:12" ht="45" x14ac:dyDescent="0.2">
      <c r="A64" s="39" t="s">
        <v>100</v>
      </c>
      <c r="B64" s="26" t="s">
        <v>22</v>
      </c>
      <c r="C64" s="26" t="s">
        <v>64</v>
      </c>
      <c r="D64" s="27" t="s">
        <v>99</v>
      </c>
      <c r="E64" s="38">
        <v>0</v>
      </c>
      <c r="F64" s="30">
        <v>3667.7</v>
      </c>
      <c r="G64" s="15">
        <v>0</v>
      </c>
      <c r="H64" s="16">
        <v>0</v>
      </c>
      <c r="I64" s="14">
        <v>0</v>
      </c>
      <c r="J64" s="16">
        <v>0</v>
      </c>
      <c r="K64" s="14">
        <v>0</v>
      </c>
      <c r="L64" s="16">
        <v>0</v>
      </c>
    </row>
    <row r="65" spans="1:12" ht="50.25" customHeight="1" x14ac:dyDescent="0.2">
      <c r="A65" s="39" t="s">
        <v>187</v>
      </c>
      <c r="B65" s="26" t="s">
        <v>22</v>
      </c>
      <c r="C65" s="26" t="s">
        <v>64</v>
      </c>
      <c r="D65" s="45" t="s">
        <v>147</v>
      </c>
      <c r="E65" s="38">
        <v>1528.3</v>
      </c>
      <c r="F65" s="30">
        <v>0</v>
      </c>
      <c r="G65" s="30">
        <v>0</v>
      </c>
      <c r="H65" s="16">
        <v>0</v>
      </c>
      <c r="I65" s="38">
        <v>0</v>
      </c>
      <c r="J65" s="16">
        <v>0</v>
      </c>
      <c r="K65" s="38">
        <v>0</v>
      </c>
      <c r="L65" s="16">
        <v>0</v>
      </c>
    </row>
    <row r="66" spans="1:12" ht="60" x14ac:dyDescent="0.2">
      <c r="A66" s="39" t="s">
        <v>112</v>
      </c>
      <c r="B66" s="26" t="s">
        <v>22</v>
      </c>
      <c r="C66" s="26" t="s">
        <v>64</v>
      </c>
      <c r="D66" s="27" t="s">
        <v>148</v>
      </c>
      <c r="E66" s="38">
        <v>1287</v>
      </c>
      <c r="F66" s="30">
        <v>0</v>
      </c>
      <c r="G66" s="30">
        <v>0</v>
      </c>
      <c r="H66" s="16">
        <v>0</v>
      </c>
      <c r="I66" s="38">
        <v>0</v>
      </c>
      <c r="J66" s="16">
        <v>0</v>
      </c>
      <c r="K66" s="38">
        <v>0</v>
      </c>
      <c r="L66" s="16">
        <v>0</v>
      </c>
    </row>
    <row r="67" spans="1:12" ht="75" x14ac:dyDescent="0.2">
      <c r="A67" s="40" t="s">
        <v>101</v>
      </c>
      <c r="B67" s="32" t="s">
        <v>22</v>
      </c>
      <c r="C67" s="32" t="s">
        <v>64</v>
      </c>
      <c r="D67" s="27" t="s">
        <v>102</v>
      </c>
      <c r="E67" s="38">
        <v>18087.7</v>
      </c>
      <c r="F67" s="24">
        <v>19466.099999999999</v>
      </c>
      <c r="G67" s="80">
        <v>18197.2</v>
      </c>
      <c r="H67" s="16">
        <f t="shared" si="3"/>
        <v>93.481488330995944</v>
      </c>
      <c r="I67" s="81">
        <v>17786.5</v>
      </c>
      <c r="J67" s="16">
        <f t="shared" si="1"/>
        <v>91.371666640981005</v>
      </c>
      <c r="K67" s="14">
        <v>17280.900000000001</v>
      </c>
      <c r="L67" s="16">
        <f t="shared" si="2"/>
        <v>88.774330759628299</v>
      </c>
    </row>
    <row r="68" spans="1:12" ht="45" x14ac:dyDescent="0.2">
      <c r="A68" s="39" t="s">
        <v>104</v>
      </c>
      <c r="B68" s="26" t="s">
        <v>22</v>
      </c>
      <c r="C68" s="26" t="s">
        <v>64</v>
      </c>
      <c r="D68" s="27" t="s">
        <v>103</v>
      </c>
      <c r="E68" s="38">
        <v>0</v>
      </c>
      <c r="F68" s="24">
        <v>0</v>
      </c>
      <c r="G68" s="15">
        <v>399.7</v>
      </c>
      <c r="H68" s="16">
        <v>0</v>
      </c>
      <c r="I68" s="17">
        <v>391.2</v>
      </c>
      <c r="J68" s="16">
        <v>0</v>
      </c>
      <c r="K68" s="17">
        <v>369</v>
      </c>
      <c r="L68" s="16">
        <v>0</v>
      </c>
    </row>
    <row r="69" spans="1:12" ht="30" x14ac:dyDescent="0.2">
      <c r="A69" s="39" t="s">
        <v>111</v>
      </c>
      <c r="B69" s="26" t="s">
        <v>22</v>
      </c>
      <c r="C69" s="26" t="s">
        <v>64</v>
      </c>
      <c r="D69" s="27" t="s">
        <v>149</v>
      </c>
      <c r="E69" s="38">
        <v>406.8</v>
      </c>
      <c r="F69" s="30">
        <v>0</v>
      </c>
      <c r="G69" s="30">
        <v>0</v>
      </c>
      <c r="H69" s="16">
        <v>0</v>
      </c>
      <c r="I69" s="46">
        <v>0</v>
      </c>
      <c r="J69" s="16">
        <v>0</v>
      </c>
      <c r="K69" s="46">
        <v>0</v>
      </c>
      <c r="L69" s="16">
        <v>0</v>
      </c>
    </row>
    <row r="70" spans="1:12" ht="30" x14ac:dyDescent="0.2">
      <c r="A70" s="39" t="s">
        <v>188</v>
      </c>
      <c r="B70" s="26" t="s">
        <v>22</v>
      </c>
      <c r="C70" s="26" t="s">
        <v>64</v>
      </c>
      <c r="D70" s="27" t="s">
        <v>76</v>
      </c>
      <c r="E70" s="38">
        <v>16701.400000000001</v>
      </c>
      <c r="F70" s="30">
        <v>0</v>
      </c>
      <c r="G70" s="30">
        <v>0</v>
      </c>
      <c r="H70" s="16">
        <v>0</v>
      </c>
      <c r="I70" s="46">
        <v>0</v>
      </c>
      <c r="J70" s="16">
        <v>0</v>
      </c>
      <c r="K70" s="46">
        <v>0</v>
      </c>
      <c r="L70" s="16">
        <v>0</v>
      </c>
    </row>
    <row r="71" spans="1:12" x14ac:dyDescent="0.2">
      <c r="A71" s="39" t="s">
        <v>189</v>
      </c>
      <c r="B71" s="26" t="s">
        <v>22</v>
      </c>
      <c r="C71" s="26" t="s">
        <v>64</v>
      </c>
      <c r="D71" s="47" t="s">
        <v>126</v>
      </c>
      <c r="E71" s="38">
        <v>324.7</v>
      </c>
      <c r="F71" s="30">
        <v>0</v>
      </c>
      <c r="G71" s="30">
        <v>0</v>
      </c>
      <c r="H71" s="16">
        <v>0</v>
      </c>
      <c r="I71" s="46">
        <v>0</v>
      </c>
      <c r="J71" s="16">
        <v>0</v>
      </c>
      <c r="K71" s="46">
        <v>0</v>
      </c>
      <c r="L71" s="16">
        <v>0</v>
      </c>
    </row>
    <row r="72" spans="1:12" ht="45" x14ac:dyDescent="0.2">
      <c r="A72" s="39" t="s">
        <v>109</v>
      </c>
      <c r="B72" s="26" t="s">
        <v>22</v>
      </c>
      <c r="C72" s="26" t="s">
        <v>64</v>
      </c>
      <c r="D72" s="27" t="s">
        <v>150</v>
      </c>
      <c r="E72" s="38">
        <v>4959.2</v>
      </c>
      <c r="F72" s="24">
        <v>8561.2999999999993</v>
      </c>
      <c r="G72" s="15">
        <v>7144.1</v>
      </c>
      <c r="H72" s="16">
        <f t="shared" si="3"/>
        <v>83.44643920899864</v>
      </c>
      <c r="I72" s="14">
        <v>0</v>
      </c>
      <c r="J72" s="16">
        <f t="shared" si="1"/>
        <v>0</v>
      </c>
      <c r="K72" s="14">
        <v>0</v>
      </c>
      <c r="L72" s="16">
        <f t="shared" si="2"/>
        <v>0</v>
      </c>
    </row>
    <row r="73" spans="1:12" ht="48" customHeight="1" x14ac:dyDescent="0.2">
      <c r="A73" s="39" t="s">
        <v>108</v>
      </c>
      <c r="B73" s="26" t="s">
        <v>22</v>
      </c>
      <c r="C73" s="26" t="s">
        <v>64</v>
      </c>
      <c r="D73" s="48" t="s">
        <v>105</v>
      </c>
      <c r="E73" s="38">
        <v>1033.4000000000001</v>
      </c>
      <c r="F73" s="30">
        <v>66608.800000000003</v>
      </c>
      <c r="G73" s="15">
        <v>2967.5</v>
      </c>
      <c r="H73" s="16">
        <f t="shared" si="3"/>
        <v>4.4551170415921018</v>
      </c>
      <c r="I73" s="17">
        <v>0</v>
      </c>
      <c r="J73" s="16">
        <f t="shared" si="3"/>
        <v>0</v>
      </c>
      <c r="K73" s="17">
        <v>0</v>
      </c>
      <c r="L73" s="16">
        <v>0</v>
      </c>
    </row>
    <row r="74" spans="1:12" ht="48" customHeight="1" x14ac:dyDescent="0.2">
      <c r="A74" s="39" t="s">
        <v>190</v>
      </c>
      <c r="B74" s="26" t="s">
        <v>22</v>
      </c>
      <c r="C74" s="26" t="s">
        <v>64</v>
      </c>
      <c r="D74" s="49" t="s">
        <v>191</v>
      </c>
      <c r="E74" s="38">
        <v>0</v>
      </c>
      <c r="F74" s="30">
        <v>0</v>
      </c>
      <c r="G74" s="15">
        <v>5008.6000000000004</v>
      </c>
      <c r="H74" s="16">
        <v>0</v>
      </c>
      <c r="I74" s="17">
        <v>0</v>
      </c>
      <c r="J74" s="16">
        <v>0</v>
      </c>
      <c r="K74" s="17">
        <v>0</v>
      </c>
      <c r="L74" s="16">
        <v>0</v>
      </c>
    </row>
    <row r="75" spans="1:12" ht="48" customHeight="1" x14ac:dyDescent="0.2">
      <c r="A75" s="39" t="s">
        <v>192</v>
      </c>
      <c r="B75" s="26" t="s">
        <v>22</v>
      </c>
      <c r="C75" s="26" t="s">
        <v>64</v>
      </c>
      <c r="D75" s="49" t="s">
        <v>193</v>
      </c>
      <c r="E75" s="38">
        <v>0</v>
      </c>
      <c r="F75" s="30">
        <v>0</v>
      </c>
      <c r="G75" s="15">
        <v>244.5</v>
      </c>
      <c r="H75" s="16">
        <v>0</v>
      </c>
      <c r="I75" s="17">
        <v>0</v>
      </c>
      <c r="J75" s="16">
        <v>0</v>
      </c>
      <c r="K75" s="17">
        <v>0</v>
      </c>
      <c r="L75" s="16">
        <v>0</v>
      </c>
    </row>
    <row r="76" spans="1:12" ht="93" customHeight="1" x14ac:dyDescent="0.2">
      <c r="A76" s="39" t="s">
        <v>127</v>
      </c>
      <c r="B76" s="26" t="s">
        <v>22</v>
      </c>
      <c r="C76" s="26" t="s">
        <v>64</v>
      </c>
      <c r="D76" s="50" t="s">
        <v>151</v>
      </c>
      <c r="E76" s="38">
        <v>1083.5999999999999</v>
      </c>
      <c r="F76" s="30">
        <v>0</v>
      </c>
      <c r="G76" s="15">
        <v>0</v>
      </c>
      <c r="H76" s="16">
        <v>0</v>
      </c>
      <c r="I76" s="17">
        <v>0</v>
      </c>
      <c r="J76" s="16">
        <v>0</v>
      </c>
      <c r="K76" s="17">
        <v>0</v>
      </c>
      <c r="L76" s="16">
        <v>0</v>
      </c>
    </row>
    <row r="77" spans="1:12" ht="45" hidden="1" x14ac:dyDescent="0.2">
      <c r="A77" s="42" t="s">
        <v>110</v>
      </c>
      <c r="B77" s="26" t="s">
        <v>22</v>
      </c>
      <c r="C77" s="26" t="s">
        <v>64</v>
      </c>
      <c r="D77" s="43" t="s">
        <v>152</v>
      </c>
      <c r="E77" s="38">
        <v>0</v>
      </c>
      <c r="F77" s="44">
        <v>0</v>
      </c>
      <c r="G77" s="30">
        <v>0</v>
      </c>
      <c r="H77" s="16">
        <v>0</v>
      </c>
      <c r="I77" s="46">
        <v>0</v>
      </c>
      <c r="J77" s="16">
        <v>0</v>
      </c>
      <c r="K77" s="46">
        <v>0</v>
      </c>
      <c r="L77" s="16">
        <v>0</v>
      </c>
    </row>
    <row r="78" spans="1:12" ht="75" x14ac:dyDescent="0.2">
      <c r="A78" s="39" t="s">
        <v>196</v>
      </c>
      <c r="B78" s="26" t="s">
        <v>22</v>
      </c>
      <c r="C78" s="26" t="s">
        <v>64</v>
      </c>
      <c r="D78" s="51" t="s">
        <v>197</v>
      </c>
      <c r="E78" s="38">
        <v>0</v>
      </c>
      <c r="F78" s="24">
        <v>147160.6</v>
      </c>
      <c r="G78" s="41">
        <v>0</v>
      </c>
      <c r="H78" s="16">
        <v>0</v>
      </c>
      <c r="I78" s="52">
        <v>0</v>
      </c>
      <c r="J78" s="16">
        <v>0</v>
      </c>
      <c r="K78" s="52">
        <v>0</v>
      </c>
      <c r="L78" s="16">
        <v>0</v>
      </c>
    </row>
    <row r="79" spans="1:12" ht="24.75" customHeight="1" x14ac:dyDescent="0.2">
      <c r="A79" s="53" t="s">
        <v>107</v>
      </c>
      <c r="B79" s="26" t="s">
        <v>22</v>
      </c>
      <c r="C79" s="26" t="s">
        <v>64</v>
      </c>
      <c r="D79" s="48" t="s">
        <v>106</v>
      </c>
      <c r="E79" s="38">
        <v>307318.2</v>
      </c>
      <c r="F79" s="24">
        <v>210475.2</v>
      </c>
      <c r="G79" s="83">
        <v>185740</v>
      </c>
      <c r="H79" s="16">
        <f t="shared" si="3"/>
        <v>88.247926596577642</v>
      </c>
      <c r="I79" s="85">
        <v>35653.599999999999</v>
      </c>
      <c r="J79" s="16">
        <f t="shared" si="1"/>
        <v>16.939572928306994</v>
      </c>
      <c r="K79" s="85">
        <v>35653.599999999999</v>
      </c>
      <c r="L79" s="16">
        <f t="shared" si="2"/>
        <v>16.939572928306994</v>
      </c>
    </row>
    <row r="80" spans="1:12" ht="30" x14ac:dyDescent="0.2">
      <c r="A80" s="54" t="s">
        <v>20</v>
      </c>
      <c r="B80" s="19" t="s">
        <v>22</v>
      </c>
      <c r="C80" s="19" t="s">
        <v>23</v>
      </c>
      <c r="D80" s="10" t="s">
        <v>55</v>
      </c>
      <c r="E80" s="8">
        <f>E81+E82+E83+E85+E86+E88+E84+E87</f>
        <v>435507.20000000001</v>
      </c>
      <c r="F80" s="8">
        <f>F81+F82+F83+F85+F86+F88+F84+F87</f>
        <v>446955.5</v>
      </c>
      <c r="G80" s="8">
        <f>G81+G82+G83+G85+G86+G88+G84+G87</f>
        <v>495397.8</v>
      </c>
      <c r="H80" s="9">
        <f t="shared" si="3"/>
        <v>110.83828255833075</v>
      </c>
      <c r="I80" s="8">
        <f>I81+I82+I83+I85+I86+I88+I84+I87</f>
        <v>504204.20000000007</v>
      </c>
      <c r="J80" s="9">
        <f t="shared" si="1"/>
        <v>112.80859056438506</v>
      </c>
      <c r="K80" s="8">
        <f>K81+K82+K83+K85+K86+K88+K84+K87</f>
        <v>529935.1</v>
      </c>
      <c r="L80" s="9">
        <f t="shared" si="2"/>
        <v>118.56551714879893</v>
      </c>
    </row>
    <row r="81" spans="1:12" ht="45" x14ac:dyDescent="0.2">
      <c r="A81" s="39" t="s">
        <v>172</v>
      </c>
      <c r="B81" s="26" t="s">
        <v>22</v>
      </c>
      <c r="C81" s="26" t="s">
        <v>64</v>
      </c>
      <c r="D81" s="55" t="s">
        <v>113</v>
      </c>
      <c r="E81" s="38">
        <v>415936.3</v>
      </c>
      <c r="F81" s="24">
        <v>423028.1</v>
      </c>
      <c r="G81" s="86">
        <v>472208.3</v>
      </c>
      <c r="H81" s="16">
        <f t="shared" si="3"/>
        <v>111.62575252093183</v>
      </c>
      <c r="I81" s="87">
        <v>480781.4</v>
      </c>
      <c r="J81" s="16">
        <f t="shared" si="1"/>
        <v>113.65235548182262</v>
      </c>
      <c r="K81" s="87">
        <v>507142.1</v>
      </c>
      <c r="L81" s="16">
        <f t="shared" si="2"/>
        <v>119.88378549793737</v>
      </c>
    </row>
    <row r="82" spans="1:12" ht="60" x14ac:dyDescent="0.2">
      <c r="A82" s="40" t="s">
        <v>173</v>
      </c>
      <c r="B82" s="32" t="s">
        <v>22</v>
      </c>
      <c r="C82" s="32" t="s">
        <v>64</v>
      </c>
      <c r="D82" s="55" t="s">
        <v>114</v>
      </c>
      <c r="E82" s="16">
        <v>1361.2</v>
      </c>
      <c r="F82" s="24">
        <v>1330</v>
      </c>
      <c r="G82" s="8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1:12" ht="75" x14ac:dyDescent="0.2">
      <c r="A83" s="39" t="s">
        <v>174</v>
      </c>
      <c r="B83" s="26" t="s">
        <v>22</v>
      </c>
      <c r="C83" s="26" t="s">
        <v>64</v>
      </c>
      <c r="D83" s="33" t="s">
        <v>153</v>
      </c>
      <c r="E83" s="38">
        <v>42.9</v>
      </c>
      <c r="F83" s="24">
        <v>1.2</v>
      </c>
      <c r="G83" s="15">
        <v>4.7</v>
      </c>
      <c r="H83" s="16">
        <f t="shared" si="3"/>
        <v>391.66666666666669</v>
      </c>
      <c r="I83" s="17">
        <v>5</v>
      </c>
      <c r="J83" s="16">
        <f t="shared" si="1"/>
        <v>416.66666666666669</v>
      </c>
      <c r="K83" s="17">
        <v>31.7</v>
      </c>
      <c r="L83" s="16">
        <f t="shared" si="2"/>
        <v>2641.666666666667</v>
      </c>
    </row>
    <row r="84" spans="1:12" ht="79.5" customHeight="1" x14ac:dyDescent="0.2">
      <c r="A84" s="39" t="s">
        <v>175</v>
      </c>
      <c r="B84" s="26" t="s">
        <v>22</v>
      </c>
      <c r="C84" s="26" t="s">
        <v>64</v>
      </c>
      <c r="D84" s="33" t="s">
        <v>115</v>
      </c>
      <c r="E84" s="38">
        <v>13296.1</v>
      </c>
      <c r="F84" s="24">
        <v>16260.7</v>
      </c>
      <c r="G84" s="24">
        <v>16642.400000000001</v>
      </c>
      <c r="H84" s="16">
        <f t="shared" si="3"/>
        <v>102.3473774191763</v>
      </c>
      <c r="I84" s="23">
        <v>16875</v>
      </c>
      <c r="J84" s="16">
        <f t="shared" si="1"/>
        <v>103.77782014304427</v>
      </c>
      <c r="K84" s="23">
        <v>16595.3</v>
      </c>
      <c r="L84" s="16">
        <f t="shared" si="2"/>
        <v>102.05772199228815</v>
      </c>
    </row>
    <row r="85" spans="1:12" ht="75" hidden="1" x14ac:dyDescent="0.2">
      <c r="A85" s="42" t="s">
        <v>62</v>
      </c>
      <c r="B85" s="56" t="s">
        <v>22</v>
      </c>
      <c r="C85" s="56" t="s">
        <v>64</v>
      </c>
      <c r="D85" s="57" t="s">
        <v>154</v>
      </c>
      <c r="E85" s="37">
        <v>0</v>
      </c>
      <c r="F85" s="24">
        <v>0</v>
      </c>
      <c r="G85" s="58">
        <v>0</v>
      </c>
      <c r="H85" s="59">
        <v>0</v>
      </c>
      <c r="I85" s="60">
        <v>0</v>
      </c>
      <c r="J85" s="59">
        <v>0</v>
      </c>
      <c r="K85" s="60">
        <v>0</v>
      </c>
      <c r="L85" s="59">
        <v>0</v>
      </c>
    </row>
    <row r="86" spans="1:12" ht="47.25" hidden="1" customHeight="1" x14ac:dyDescent="0.2">
      <c r="A86" s="42" t="s">
        <v>77</v>
      </c>
      <c r="B86" s="56" t="s">
        <v>22</v>
      </c>
      <c r="C86" s="56" t="s">
        <v>64</v>
      </c>
      <c r="D86" s="57" t="s">
        <v>155</v>
      </c>
      <c r="E86" s="37">
        <v>0</v>
      </c>
      <c r="F86" s="30">
        <v>0</v>
      </c>
      <c r="G86" s="58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</row>
    <row r="87" spans="1:12" ht="47.25" customHeight="1" x14ac:dyDescent="0.2">
      <c r="A87" s="39" t="s">
        <v>176</v>
      </c>
      <c r="B87" s="26" t="s">
        <v>22</v>
      </c>
      <c r="C87" s="26" t="s">
        <v>64</v>
      </c>
      <c r="D87" s="33" t="s">
        <v>177</v>
      </c>
      <c r="E87" s="38">
        <v>652</v>
      </c>
      <c r="F87" s="30">
        <v>1956.3</v>
      </c>
      <c r="G87" s="30">
        <v>2035.3</v>
      </c>
      <c r="H87" s="16">
        <f t="shared" si="3"/>
        <v>104.03823544446149</v>
      </c>
      <c r="I87" s="38">
        <v>2035.4</v>
      </c>
      <c r="J87" s="16">
        <f t="shared" si="3"/>
        <v>1956.3961185083278</v>
      </c>
      <c r="K87" s="38">
        <v>1660.9</v>
      </c>
      <c r="L87" s="16">
        <f t="shared" si="3"/>
        <v>84.895895278424931</v>
      </c>
    </row>
    <row r="88" spans="1:12" ht="30" x14ac:dyDescent="0.2">
      <c r="A88" s="39" t="s">
        <v>116</v>
      </c>
      <c r="B88" s="26" t="s">
        <v>22</v>
      </c>
      <c r="C88" s="26" t="s">
        <v>64</v>
      </c>
      <c r="D88" s="33" t="s">
        <v>117</v>
      </c>
      <c r="E88" s="38">
        <v>4218.7</v>
      </c>
      <c r="F88" s="24">
        <v>4379.2</v>
      </c>
      <c r="G88" s="15">
        <v>4507.1000000000004</v>
      </c>
      <c r="H88" s="14">
        <v>0</v>
      </c>
      <c r="I88" s="14">
        <v>4507.3999999999996</v>
      </c>
      <c r="J88" s="14">
        <v>2910.2</v>
      </c>
      <c r="K88" s="14">
        <v>4505.1000000000004</v>
      </c>
      <c r="L88" s="14">
        <v>2909.9</v>
      </c>
    </row>
    <row r="89" spans="1:12" ht="15" customHeight="1" x14ac:dyDescent="0.2">
      <c r="A89" s="54" t="s">
        <v>57</v>
      </c>
      <c r="B89" s="19" t="s">
        <v>22</v>
      </c>
      <c r="C89" s="19" t="s">
        <v>23</v>
      </c>
      <c r="D89" s="10" t="s">
        <v>56</v>
      </c>
      <c r="E89" s="9">
        <f>E90+E91+E92+E93</f>
        <v>2846.2</v>
      </c>
      <c r="F89" s="8">
        <f t="shared" ref="F89:G89" si="8">F90+F91+F92+F93</f>
        <v>41718.199999999997</v>
      </c>
      <c r="G89" s="8">
        <f t="shared" si="8"/>
        <v>0</v>
      </c>
      <c r="H89" s="9">
        <f t="shared" si="3"/>
        <v>0</v>
      </c>
      <c r="I89" s="9">
        <f>I90+I91+I92+I93</f>
        <v>0</v>
      </c>
      <c r="J89" s="9">
        <f t="shared" si="1"/>
        <v>0</v>
      </c>
      <c r="K89" s="9">
        <f>K90+K91+K92+K93</f>
        <v>0</v>
      </c>
      <c r="L89" s="9">
        <f t="shared" si="2"/>
        <v>0</v>
      </c>
    </row>
    <row r="90" spans="1:12" ht="75" hidden="1" x14ac:dyDescent="0.2">
      <c r="A90" s="31" t="s">
        <v>69</v>
      </c>
      <c r="B90" s="32" t="s">
        <v>22</v>
      </c>
      <c r="C90" s="26" t="s">
        <v>64</v>
      </c>
      <c r="D90" s="27" t="s">
        <v>156</v>
      </c>
      <c r="E90" s="38">
        <v>0</v>
      </c>
      <c r="F90" s="24">
        <v>0</v>
      </c>
      <c r="G90" s="30">
        <v>0</v>
      </c>
      <c r="H90" s="16" t="e">
        <f t="shared" si="3"/>
        <v>#DIV/0!</v>
      </c>
      <c r="I90" s="46">
        <v>0</v>
      </c>
      <c r="J90" s="16" t="e">
        <f t="shared" si="1"/>
        <v>#DIV/0!</v>
      </c>
      <c r="K90" s="46">
        <v>0</v>
      </c>
      <c r="L90" s="16" t="e">
        <f t="shared" si="2"/>
        <v>#DIV/0!</v>
      </c>
    </row>
    <row r="91" spans="1:12" ht="45" x14ac:dyDescent="0.2">
      <c r="A91" s="31" t="s">
        <v>118</v>
      </c>
      <c r="B91" s="32" t="s">
        <v>22</v>
      </c>
      <c r="C91" s="26" t="s">
        <v>64</v>
      </c>
      <c r="D91" s="33" t="s">
        <v>120</v>
      </c>
      <c r="E91" s="38">
        <v>0</v>
      </c>
      <c r="F91" s="24">
        <v>104.2</v>
      </c>
      <c r="G91" s="15">
        <v>0</v>
      </c>
      <c r="H91" s="16">
        <v>0</v>
      </c>
      <c r="I91" s="17">
        <v>0</v>
      </c>
      <c r="J91" s="16">
        <v>0</v>
      </c>
      <c r="K91" s="17">
        <v>0</v>
      </c>
      <c r="L91" s="16">
        <v>0</v>
      </c>
    </row>
    <row r="92" spans="1:12" ht="50.25" customHeight="1" x14ac:dyDescent="0.2">
      <c r="A92" s="31" t="s">
        <v>121</v>
      </c>
      <c r="B92" s="32" t="s">
        <v>22</v>
      </c>
      <c r="C92" s="26" t="s">
        <v>64</v>
      </c>
      <c r="D92" s="33" t="s">
        <v>119</v>
      </c>
      <c r="E92" s="38">
        <v>0</v>
      </c>
      <c r="F92" s="24">
        <v>5000</v>
      </c>
      <c r="G92" s="15">
        <v>0</v>
      </c>
      <c r="H92" s="16">
        <v>0</v>
      </c>
      <c r="I92" s="17">
        <v>0</v>
      </c>
      <c r="J92" s="16">
        <v>0</v>
      </c>
      <c r="K92" s="17">
        <v>0</v>
      </c>
      <c r="L92" s="16">
        <v>0</v>
      </c>
    </row>
    <row r="93" spans="1:12" ht="33.75" customHeight="1" x14ac:dyDescent="0.2">
      <c r="A93" s="31" t="s">
        <v>122</v>
      </c>
      <c r="B93" s="32" t="s">
        <v>22</v>
      </c>
      <c r="C93" s="26" t="s">
        <v>64</v>
      </c>
      <c r="D93" s="27" t="s">
        <v>63</v>
      </c>
      <c r="E93" s="46">
        <v>2846.2</v>
      </c>
      <c r="F93" s="30">
        <v>36614</v>
      </c>
      <c r="G93" s="15">
        <v>0</v>
      </c>
      <c r="H93" s="16">
        <v>0</v>
      </c>
      <c r="I93" s="17">
        <v>0</v>
      </c>
      <c r="J93" s="16">
        <v>0</v>
      </c>
      <c r="K93" s="17">
        <v>0</v>
      </c>
      <c r="L93" s="16">
        <v>0</v>
      </c>
    </row>
    <row r="94" spans="1:12" hidden="1" x14ac:dyDescent="0.2">
      <c r="A94" s="61" t="s">
        <v>128</v>
      </c>
      <c r="B94" s="62" t="s">
        <v>22</v>
      </c>
      <c r="C94" s="62" t="s">
        <v>64</v>
      </c>
      <c r="D94" s="63" t="s">
        <v>42</v>
      </c>
      <c r="E94" s="64">
        <v>0</v>
      </c>
      <c r="F94" s="65">
        <v>0</v>
      </c>
      <c r="G94" s="66">
        <v>0</v>
      </c>
      <c r="H94" s="9">
        <v>0</v>
      </c>
      <c r="I94" s="67">
        <v>0</v>
      </c>
      <c r="J94" s="9">
        <v>0</v>
      </c>
      <c r="K94" s="67">
        <v>0</v>
      </c>
      <c r="L94" s="9">
        <v>0</v>
      </c>
    </row>
    <row r="95" spans="1:12" ht="30" x14ac:dyDescent="0.2">
      <c r="A95" s="54" t="s">
        <v>123</v>
      </c>
      <c r="B95" s="19" t="s">
        <v>22</v>
      </c>
      <c r="C95" s="19" t="s">
        <v>23</v>
      </c>
      <c r="D95" s="10" t="s">
        <v>124</v>
      </c>
      <c r="E95" s="9">
        <v>3460.4</v>
      </c>
      <c r="F95" s="8">
        <v>1475</v>
      </c>
      <c r="G95" s="8">
        <v>15550</v>
      </c>
      <c r="H95" s="9">
        <f t="shared" si="3"/>
        <v>1054.2372881355932</v>
      </c>
      <c r="I95" s="9">
        <v>0</v>
      </c>
      <c r="J95" s="9">
        <f t="shared" si="1"/>
        <v>0</v>
      </c>
      <c r="K95" s="9">
        <v>0</v>
      </c>
      <c r="L95" s="9">
        <f t="shared" si="2"/>
        <v>0</v>
      </c>
    </row>
    <row r="96" spans="1:12" x14ac:dyDescent="0.2">
      <c r="A96" s="54" t="s">
        <v>59</v>
      </c>
      <c r="B96" s="19" t="s">
        <v>22</v>
      </c>
      <c r="C96" s="19" t="s">
        <v>23</v>
      </c>
      <c r="D96" s="10" t="s">
        <v>42</v>
      </c>
      <c r="E96" s="9">
        <f t="shared" ref="E96:G96" si="9">E97</f>
        <v>952.3</v>
      </c>
      <c r="F96" s="8">
        <f t="shared" si="9"/>
        <v>1234.7</v>
      </c>
      <c r="G96" s="8">
        <f t="shared" si="9"/>
        <v>0</v>
      </c>
      <c r="H96" s="9">
        <v>0</v>
      </c>
      <c r="I96" s="9">
        <f>I97</f>
        <v>0</v>
      </c>
      <c r="J96" s="9">
        <v>0</v>
      </c>
      <c r="K96" s="9">
        <f>K97</f>
        <v>0</v>
      </c>
      <c r="L96" s="9">
        <v>0</v>
      </c>
    </row>
    <row r="97" spans="1:12" ht="30" x14ac:dyDescent="0.2">
      <c r="A97" s="25" t="s">
        <v>59</v>
      </c>
      <c r="B97" s="26" t="s">
        <v>22</v>
      </c>
      <c r="C97" s="26" t="s">
        <v>64</v>
      </c>
      <c r="D97" s="27" t="s">
        <v>125</v>
      </c>
      <c r="E97" s="38">
        <v>952.3</v>
      </c>
      <c r="F97" s="30">
        <v>1234.7</v>
      </c>
      <c r="G97" s="30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</row>
    <row r="98" spans="1:12" ht="78.75" customHeight="1" x14ac:dyDescent="0.2">
      <c r="A98" s="54" t="s">
        <v>68</v>
      </c>
      <c r="B98" s="19" t="s">
        <v>22</v>
      </c>
      <c r="C98" s="19">
        <v>150</v>
      </c>
      <c r="D98" s="63" t="s">
        <v>70</v>
      </c>
      <c r="E98" s="9">
        <v>2779.2</v>
      </c>
      <c r="F98" s="8">
        <v>1101.2</v>
      </c>
      <c r="G98" s="8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</row>
    <row r="99" spans="1:12" ht="60" x14ac:dyDescent="0.2">
      <c r="A99" s="54" t="s">
        <v>21</v>
      </c>
      <c r="B99" s="19" t="s">
        <v>22</v>
      </c>
      <c r="C99" s="19">
        <v>150</v>
      </c>
      <c r="D99" s="63" t="s">
        <v>58</v>
      </c>
      <c r="E99" s="9">
        <v>-3371.3</v>
      </c>
      <c r="F99" s="8">
        <v>-1118.0999999999999</v>
      </c>
      <c r="G99" s="8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</row>
    <row r="100" spans="1:12" ht="24" customHeight="1" x14ac:dyDescent="0.2">
      <c r="A100" s="68" t="s">
        <v>43</v>
      </c>
      <c r="B100" s="68"/>
      <c r="C100" s="68"/>
      <c r="D100" s="68"/>
      <c r="E100" s="88">
        <f>E47+E8</f>
        <v>1565526.0999999999</v>
      </c>
      <c r="F100" s="89">
        <f>F47+F8</f>
        <v>1990001.42</v>
      </c>
      <c r="G100" s="66">
        <f>G47+G8</f>
        <v>1590515</v>
      </c>
      <c r="H100" s="90">
        <f t="shared" si="3"/>
        <v>79.925319852284332</v>
      </c>
      <c r="I100" s="66">
        <f>I47+I8</f>
        <v>1309777.3</v>
      </c>
      <c r="J100" s="91">
        <f t="shared" si="1"/>
        <v>65.817907808327092</v>
      </c>
      <c r="K100" s="66">
        <f>K47+K8</f>
        <v>1348891.9</v>
      </c>
      <c r="L100" s="90">
        <f t="shared" si="2"/>
        <v>67.783464194714</v>
      </c>
    </row>
    <row r="101" spans="1:12" x14ac:dyDescent="0.2">
      <c r="E101" s="92"/>
    </row>
    <row r="102" spans="1:12" x14ac:dyDescent="0.2">
      <c r="E102" s="92"/>
      <c r="H102" s="70"/>
    </row>
    <row r="103" spans="1:12" x14ac:dyDescent="0.2">
      <c r="E103" s="92"/>
      <c r="H103" s="70"/>
    </row>
    <row r="104" spans="1:12" x14ac:dyDescent="0.2">
      <c r="H104" s="70"/>
    </row>
    <row r="105" spans="1:12" x14ac:dyDescent="0.2">
      <c r="H105" s="70"/>
    </row>
    <row r="106" spans="1:12" x14ac:dyDescent="0.2">
      <c r="F106" s="93"/>
      <c r="H106" s="70"/>
    </row>
    <row r="107" spans="1:12" x14ac:dyDescent="0.2">
      <c r="H107" s="70"/>
    </row>
    <row r="108" spans="1:12" x14ac:dyDescent="0.2">
      <c r="H108" s="70"/>
    </row>
    <row r="109" spans="1:12" x14ac:dyDescent="0.2">
      <c r="H109" s="70"/>
    </row>
    <row r="110" spans="1:12" x14ac:dyDescent="0.2">
      <c r="H110" s="70"/>
    </row>
    <row r="111" spans="1:12" x14ac:dyDescent="0.2">
      <c r="H111" s="70"/>
    </row>
    <row r="112" spans="1:12" x14ac:dyDescent="0.2">
      <c r="H112" s="70"/>
    </row>
    <row r="113" spans="8:8" x14ac:dyDescent="0.2">
      <c r="H113" s="70"/>
    </row>
    <row r="114" spans="8:8" x14ac:dyDescent="0.2">
      <c r="H114" s="70"/>
    </row>
    <row r="115" spans="8:8" x14ac:dyDescent="0.2">
      <c r="H115" s="70"/>
    </row>
    <row r="116" spans="8:8" x14ac:dyDescent="0.2">
      <c r="H116" s="70"/>
    </row>
    <row r="117" spans="8:8" x14ac:dyDescent="0.2">
      <c r="H117" s="70"/>
    </row>
    <row r="118" spans="8:8" x14ac:dyDescent="0.2">
      <c r="H118" s="70"/>
    </row>
    <row r="119" spans="8:8" x14ac:dyDescent="0.2">
      <c r="H119" s="70"/>
    </row>
    <row r="120" spans="8:8" x14ac:dyDescent="0.2">
      <c r="H120" s="70"/>
    </row>
    <row r="121" spans="8:8" x14ac:dyDescent="0.2">
      <c r="H121" s="70"/>
    </row>
  </sheetData>
  <mergeCells count="5">
    <mergeCell ref="A3:L3"/>
    <mergeCell ref="A6:C6"/>
    <mergeCell ref="A100:D100"/>
    <mergeCell ref="K1:L1"/>
    <mergeCell ref="A7:C7"/>
  </mergeCells>
  <pageMargins left="0.6692913385826772" right="0.6692913385826772" top="1.1023622047244095" bottom="1.1023622047244095" header="0" footer="0"/>
  <pageSetup paperSize="9" scale="6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buh4</cp:lastModifiedBy>
  <cp:lastPrinted>2023-11-15T11:03:50Z</cp:lastPrinted>
  <dcterms:created xsi:type="dcterms:W3CDTF">2017-11-13T06:37:00Z</dcterms:created>
  <dcterms:modified xsi:type="dcterms:W3CDTF">2023-11-15T11:03:53Z</dcterms:modified>
</cp:coreProperties>
</file>