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Лист1" sheetId="1" r:id="rId1"/>
  </sheets>
  <definedNames>
    <definedName name="__bookmark_4">#REF!</definedName>
    <definedName name="_xlnm.Print_Titles" localSheetId="0">'Лист1'!$3:$3</definedName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<sst xmlns="http://schemas.openxmlformats.org/spreadsheetml/2006/main" count="108" uniqueCount="103">
  <si>
    <t>тыс. руб.</t>
  </si>
  <si>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</si>
  <si>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</si>
  <si>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</si>
  <si>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</si>
  <si>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</si>
  <si>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</si>
  <si>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</si>
  <si>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</si>
  <si>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</si>
  <si>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</si>
  <si>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</si>
  <si>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</si>
  <si>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</si>
  <si>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</si>
  <si>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</si>
  <si>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</si>
  <si>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</si>
  <si>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</si>
  <si>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</si>
  <si>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</si>
  <si>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</si>
  <si>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</si>
  <si>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</si>
  <si>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</si>
  <si>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</si>
  <si>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</si>
  <si>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</si>
  <si>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</si>
  <si>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</si>
  <si>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</si>
  <si>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</si>
  <si>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</si>
  <si>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</si>
  <si>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</si>
  <si>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</si>
  <si>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</si>
  <si>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</si>
  <si>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</si>
  <si>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</si>
  <si>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</si>
  <si>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</si>
  <si>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</si>
  <si>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</si>
  <si>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</si>
  <si>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</si>
  <si>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</si>
  <si>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</si>
  <si>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</si>
  <si>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</si>
  <si>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</si>
  <si>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</si>
  <si>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</si>
  <si>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</si>
  <si>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</si>
  <si>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</si>
  <si>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</si>
  <si>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</si>
  <si>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</si>
  <si>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</si>
  <si>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</si>
  <si>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</si>
  <si>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</si>
  <si>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</si>
  <si>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</si>
  <si>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</si>
  <si>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</si>
  <si>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</si>
  <si>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</si>
  <si>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</si>
  <si>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</si>
  <si>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</t>
  </si>
  <si>
    <t xml:space="preserve"> Гражданская оборона</t>
  </si>
  <si>
    <t>Первоначально утвержденные бюджетные назначения на 2023 год</t>
  </si>
  <si>
    <t>Уточненные бюджетные назначения на 2023 год</t>
  </si>
  <si>
    <t>Исполнено на 01.01.2024</t>
  </si>
  <si>
    <t>% исполнения на 01.01.2024 к первоначально утвержденному бюджету на 2023г</t>
  </si>
  <si>
    <t>% исполнения на 01.01.2024 к уточненному бюджету на 2023г</t>
  </si>
  <si>
    <t>Исполнено за 2022 год</t>
  </si>
  <si>
    <t>Отношение исполнения на 01.01.2024 к 01.01.2023</t>
  </si>
  <si>
    <t>Аналитические данные о расходах  бюджета округа по разделам и подразделам классификации расходов за 2023 год в сравнении с первоначально утвержденными решением о бюджете значениями и с уточненными значениями с учетом внесенных изменений, а также фактическими расходами за 2022 год</t>
  </si>
  <si>
    <t xml:space="preserve">НАЦИОНАЛЬНАЯ ОБОРОНА </t>
  </si>
  <si>
    <t>Отсутствие фактической потребности в резервном фонде в течение 2023 года</t>
  </si>
  <si>
    <t>В течение 2023  года были уточнены первоначальные бюджетные ассигнования на подраздел 0113</t>
  </si>
  <si>
    <t>Субсидия на разработку проекта рекультивации земельных участков, занятых несанкционированными свалками отходов в размере 11 680, 3 тыс. руб. не освоена  на конец года.  Причина не освоения ЛБО – нарушение сроков исполнения контракта подрядчиком</t>
  </si>
  <si>
    <t>Увеличена субвенция из областного бюджета на отд гос полн в соответствии  с законом области "О наделении органов местного самоуправления отд гос полном в сфере обеспечения санитарно-эпидемиологического благополучия населения" (на отлов животных)</t>
  </si>
  <si>
    <t>Увеличилось количество медицинских работников получателей  компенсации за найм жилого помещения</t>
  </si>
  <si>
    <t>В течение года предусмотрены расходы на обеспечение единовременной денежной выплаты гражданам, заключившим контракт с Вооруженными Силами Российской Федерации</t>
  </si>
  <si>
    <t xml:space="preserve">В рамках областной адресной программы № 8 «Переселение граждан из аварийного жилищного фонда в муниципальных образованиях Вологодской области на 2019-2025 годы» в течение года предусмотрены бюджетные ассигнования за изъятие доли земельного участка и расположенных на нем объектов недвижимого имущества </t>
  </si>
  <si>
    <t>Увеличение бюджетных ассигнований под фактическую потребность</t>
  </si>
  <si>
    <t>Увеличены бюджетные ассигнования на уплату процентов за обслуживание бюджетного кредита</t>
  </si>
  <si>
    <t>Причины отклонения исполнения за 2023 год от первоначально утвержденного бюджета  (10% и более)</t>
  </si>
  <si>
    <t>1. В течении года уменьшены субсидии по программе переселения граждан из ветхого и аварийного жилого фонда, так как средства 5 этапа программы планируются к освоению в 2024 году.</t>
  </si>
  <si>
    <t xml:space="preserve">1. В течении года добавлены субсидии на обеспечение мероприятий по модернизации систем коммунальной инфраструктуры, на подготовку объектов теплоэнергетики, находящихся в муниципальной собственности, к работе в осенне-зимний период
2. За счет собственных средств добавлены расходы на разработку ПСД по объекту «Строительство блочно-модульной газовой котельной в с. Сидоровское; 
капитальный ремонт водопроводных сетей и теплотрассы; подготовку объектов теплоэнергетики к отопительному сезону; 
строительство и содержание колодцев; разработку ПСД по объектам на строительство станции очистки воды в завокзальной части г. Грязовец;
реконструкцию водопроводных очистных сооружений в п. Вохтога;
разработку ПСД по строительству объектов газоснабжения «Распределительный газопровод низкого давления и пункта редуцирования газа в д. Большое Денисьево; д. Дворец;
строительство колодца и септика для ФАП в д. Заемье;
реализацию проекта «Народный бюджет». 
</t>
  </si>
  <si>
    <t>1. В течении года предусмотрены расходы на реализацию проекта "Народный бюджет"
2. Увеличены расходы на благоустройство парка "Святой прудик", обустройство и приобретение контейнерных площадок, содержание КУ КГБ, озеленение и окашивание территории</t>
  </si>
  <si>
    <t xml:space="preserve">В течении года предусмотрен иной межбюджетный трансферт на приобретение подвижного состава пассажирского транспорта общего пользования (автобусов) для осуществления перевозок и багажа на муниципальных маршрутах регулярных перевозок </t>
  </si>
  <si>
    <t xml:space="preserve">1. Уточнение остатка средств Дорожного Фонда, сложившегося по состоянию на 01.01.2023 года.
2. Увеличение бюджетных ассигнований за счет дополнительных доходных источников
3. В течении года предусмотрена субсидии на осуществление дорожной деятельности </t>
  </si>
  <si>
    <t>В течении года предусмотрена субсидия на приобретение специализированного автотранспорта для развития мобильной торговли в малонаселенных и труднодоступных населенных пунктах
Увеличение ассигнований для выполнения контрактов заключенных в 2022г</t>
  </si>
  <si>
    <t>Увеличение бюджетных ассигнований на укрепление материально-технической базы бюджетных учреждений, проведение ремонтных работ</t>
  </si>
  <si>
    <t>предусмотрена субсидия на антитеррористическую защищенность</t>
  </si>
  <si>
    <t xml:space="preserve">предусмотрены расходы на  материально-техническое оснащение аварийно-спасательного отряда, оборудование подъездных путей к пожарным водоемам </t>
  </si>
  <si>
    <t>расходы на создание учреждения БУ «Молодежный центр «Инициатива»</t>
  </si>
  <si>
    <t>уточнена субсидия на строительство 2 очереди ФОКА Атлант (экономия после проведения конкурсных процедур)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</si>
</sst>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&quot;###,##0.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4">
    <font>
      <sz val="10"/>
      <name val="Arial"/>
      <family val="0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sz val="8"/>
      <color indexed="8"/>
      <name val="Liberation Serif"/>
      <family val="1"/>
    </font>
    <font>
      <i/>
      <sz val="8"/>
      <color indexed="8"/>
      <name val="Liberation Serif"/>
      <family val="1"/>
    </font>
    <font>
      <b/>
      <sz val="8"/>
      <color indexed="8"/>
      <name val="Liberation Serif"/>
      <family val="1"/>
    </font>
    <font>
      <b/>
      <i/>
      <sz val="8"/>
      <color indexed="8"/>
      <name val="Liberation Serif"/>
      <family val="1"/>
    </font>
    <font>
      <b/>
      <sz val="10"/>
      <name val="Liberation Serif"/>
      <family val="1"/>
    </font>
    <font>
      <i/>
      <sz val="8"/>
      <name val="Liberation Serif"/>
      <family val="1"/>
    </font>
    <font>
      <sz val="7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i/>
      <sz val="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"/>
      <family val="2"/>
    </font>
    <font>
      <i/>
      <sz val="8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3" fontId="4" fillId="0" borderId="10" xfId="55" applyNumberFormat="1" applyFont="1" applyFill="1" applyBorder="1" applyAlignment="1" applyProtection="1">
      <alignment horizontal="center" vertical="center" wrapText="1"/>
      <protection/>
    </xf>
    <xf numFmtId="173" fontId="3" fillId="0" borderId="10" xfId="55" applyNumberFormat="1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172" fontId="10" fillId="0" borderId="13" xfId="0" applyNumberFormat="1" applyFont="1" applyBorder="1" applyAlignment="1">
      <alignment horizontal="center" vertical="center" wrapText="1"/>
    </xf>
    <xf numFmtId="173" fontId="11" fillId="0" borderId="13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0" fillId="0" borderId="13" xfId="0" applyFont="1" applyBorder="1" applyAlignment="1">
      <alignment horizontal="left" vertical="top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172" fontId="8" fillId="0" borderId="13" xfId="0" applyNumberFormat="1" applyFont="1" applyBorder="1" applyAlignment="1">
      <alignment horizontal="center" vertical="center" wrapText="1"/>
    </xf>
    <xf numFmtId="173" fontId="13" fillId="34" borderId="13" xfId="55" applyNumberFormat="1" applyFont="1" applyFill="1" applyBorder="1" applyAlignment="1" applyProtection="1">
      <alignment horizontal="left" vertical="center" wrapText="1"/>
      <protection/>
    </xf>
    <xf numFmtId="173" fontId="9" fillId="0" borderId="13" xfId="55" applyNumberFormat="1" applyFont="1" applyFill="1" applyBorder="1" applyAlignment="1" applyProtection="1">
      <alignment horizontal="center" vertical="center" wrapText="1"/>
      <protection/>
    </xf>
    <xf numFmtId="173" fontId="13" fillId="0" borderId="13" xfId="55" applyNumberFormat="1" applyFont="1" applyFill="1" applyBorder="1" applyAlignment="1" applyProtection="1">
      <alignment horizontal="left" vertical="center" wrapText="1"/>
      <protection/>
    </xf>
    <xf numFmtId="173" fontId="53" fillId="0" borderId="13" xfId="55" applyNumberFormat="1" applyFont="1" applyFill="1" applyBorder="1" applyAlignment="1" applyProtection="1">
      <alignment horizontal="left" vertical="center" wrapText="1"/>
      <protection/>
    </xf>
    <xf numFmtId="173" fontId="53" fillId="0" borderId="16" xfId="55" applyNumberFormat="1" applyFont="1" applyFill="1" applyBorder="1" applyAlignment="1" applyProtection="1">
      <alignment horizontal="left" vertical="center" wrapText="1"/>
      <protection/>
    </xf>
    <xf numFmtId="173" fontId="11" fillId="0" borderId="17" xfId="55" applyNumberFormat="1" applyFont="1" applyFill="1" applyBorder="1" applyAlignment="1" applyProtection="1">
      <alignment horizontal="center" vertical="center" wrapText="1"/>
      <protection/>
    </xf>
    <xf numFmtId="173" fontId="9" fillId="0" borderId="18" xfId="55" applyNumberFormat="1" applyFont="1" applyFill="1" applyBorder="1" applyAlignment="1" applyProtection="1">
      <alignment horizontal="center" vertical="center" wrapText="1"/>
      <protection/>
    </xf>
    <xf numFmtId="173" fontId="53" fillId="0" borderId="15" xfId="55" applyNumberFormat="1" applyFont="1" applyFill="1" applyBorder="1" applyAlignment="1" applyProtection="1">
      <alignment horizontal="left" vertical="center" wrapText="1"/>
      <protection/>
    </xf>
    <xf numFmtId="173" fontId="13" fillId="0" borderId="16" xfId="55" applyNumberFormat="1" applyFont="1" applyFill="1" applyBorder="1" applyAlignment="1" applyProtection="1">
      <alignment horizontal="left" vertical="center" wrapText="1"/>
      <protection/>
    </xf>
    <xf numFmtId="173" fontId="13" fillId="0" borderId="15" xfId="55" applyNumberFormat="1" applyFont="1" applyFill="1" applyBorder="1" applyAlignment="1" applyProtection="1">
      <alignment horizontal="left" vertical="center" wrapText="1"/>
      <protection/>
    </xf>
    <xf numFmtId="0" fontId="10" fillId="34" borderId="13" xfId="0" applyFont="1" applyFill="1" applyBorder="1" applyAlignment="1">
      <alignment horizontal="left" vertical="top" wrapText="1"/>
    </xf>
    <xf numFmtId="172" fontId="10" fillId="34" borderId="13" xfId="0" applyNumberFormat="1" applyFont="1" applyFill="1" applyBorder="1" applyAlignment="1">
      <alignment horizontal="center" vertical="center" wrapText="1"/>
    </xf>
    <xf numFmtId="173" fontId="11" fillId="34" borderId="17" xfId="55" applyNumberFormat="1" applyFont="1" applyFill="1" applyBorder="1" applyAlignment="1" applyProtection="1">
      <alignment horizontal="center" vertical="center" wrapText="1"/>
      <protection/>
    </xf>
    <xf numFmtId="173" fontId="53" fillId="34" borderId="10" xfId="55" applyNumberFormat="1" applyFont="1" applyFill="1" applyBorder="1" applyAlignment="1" applyProtection="1">
      <alignment horizontal="left" vertical="center" wrapText="1"/>
      <protection/>
    </xf>
    <xf numFmtId="173" fontId="9" fillId="34" borderId="18" xfId="55" applyNumberFormat="1" applyFont="1" applyFill="1" applyBorder="1" applyAlignment="1" applyProtection="1">
      <alignment horizontal="center" vertical="center" wrapText="1"/>
      <protection/>
    </xf>
    <xf numFmtId="173" fontId="11" fillId="34" borderId="13" xfId="55" applyNumberFormat="1" applyFont="1" applyFill="1" applyBorder="1" applyAlignment="1" applyProtection="1">
      <alignment horizontal="center" vertical="center" wrapText="1"/>
      <protection/>
    </xf>
    <xf numFmtId="173" fontId="13" fillId="0" borderId="10" xfId="55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wrapText="1"/>
    </xf>
    <xf numFmtId="173" fontId="53" fillId="0" borderId="10" xfId="55" applyNumberFormat="1" applyFont="1" applyFill="1" applyBorder="1" applyAlignment="1" applyProtection="1">
      <alignment horizontal="left" vertical="center" wrapText="1"/>
      <protection/>
    </xf>
    <xf numFmtId="173" fontId="11" fillId="0" borderId="16" xfId="55" applyNumberFormat="1" applyFont="1" applyFill="1" applyBorder="1" applyAlignment="1" applyProtection="1">
      <alignment horizontal="center" vertical="center" wrapText="1"/>
      <protection/>
    </xf>
    <xf numFmtId="172" fontId="8" fillId="0" borderId="19" xfId="0" applyNumberFormat="1" applyFont="1" applyBorder="1" applyAlignment="1">
      <alignment horizontal="center" vertical="center" wrapText="1"/>
    </xf>
    <xf numFmtId="172" fontId="8" fillId="0" borderId="20" xfId="0" applyNumberFormat="1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center" vertical="center" wrapText="1"/>
    </xf>
    <xf numFmtId="173" fontId="9" fillId="0" borderId="10" xfId="55" applyNumberFormat="1" applyFont="1" applyFill="1" applyBorder="1" applyAlignment="1" applyProtection="1">
      <alignment horizontal="center" vertical="center" wrapText="1"/>
      <protection/>
    </xf>
    <xf numFmtId="172" fontId="10" fillId="0" borderId="22" xfId="0" applyNumberFormat="1" applyFont="1" applyBorder="1" applyAlignment="1">
      <alignment horizontal="center" vertical="center" wrapText="1"/>
    </xf>
    <xf numFmtId="172" fontId="10" fillId="0" borderId="17" xfId="0" applyNumberFormat="1" applyFont="1" applyBorder="1" applyAlignment="1">
      <alignment horizontal="center" vertical="center" wrapText="1"/>
    </xf>
    <xf numFmtId="173" fontId="11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left" vertical="top" wrapText="1"/>
    </xf>
    <xf numFmtId="172" fontId="8" fillId="0" borderId="23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8" xfId="0" applyNumberFormat="1" applyFont="1" applyBorder="1" applyAlignment="1">
      <alignment horizontal="center" vertical="center" wrapText="1"/>
    </xf>
    <xf numFmtId="172" fontId="8" fillId="0" borderId="24" xfId="0" applyNumberFormat="1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 wrapText="1"/>
    </xf>
    <xf numFmtId="173" fontId="9" fillId="0" borderId="16" xfId="55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Alignment="1">
      <alignment horizontal="center" vertical="center"/>
    </xf>
    <xf numFmtId="173" fontId="53" fillId="0" borderId="25" xfId="55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wrapText="1"/>
    </xf>
    <xf numFmtId="173" fontId="13" fillId="0" borderId="13" xfId="55" applyNumberFormat="1" applyFont="1" applyFill="1" applyBorder="1" applyAlignment="1" applyProtection="1">
      <alignment horizontal="left" vertical="center" wrapText="1"/>
      <protection/>
    </xf>
    <xf numFmtId="173" fontId="13" fillId="0" borderId="16" xfId="55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  <xf numFmtId="173" fontId="13" fillId="0" borderId="26" xfId="55" applyNumberFormat="1" applyFont="1" applyFill="1" applyBorder="1" applyAlignment="1" applyProtection="1">
      <alignment horizontal="left" vertical="center" wrapText="1"/>
      <protection/>
    </xf>
    <xf numFmtId="173" fontId="13" fillId="0" borderId="27" xfId="55" applyNumberFormat="1" applyFont="1" applyFill="1" applyBorder="1" applyAlignment="1" applyProtection="1">
      <alignment horizontal="left" vertical="center" wrapText="1"/>
      <protection/>
    </xf>
    <xf numFmtId="173" fontId="13" fillId="0" borderId="28" xfId="55" applyNumberFormat="1" applyFont="1" applyFill="1" applyBorder="1" applyAlignment="1" applyProtection="1">
      <alignment horizontal="center" vertical="center" wrapText="1"/>
      <protection/>
    </xf>
    <xf numFmtId="173" fontId="13" fillId="0" borderId="15" xfId="55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7" sqref="A67"/>
      <selection pane="bottomRight" activeCell="A1" sqref="F1"/>
    </sheetView>
  </sheetViews>
  <sheetFormatPr defaultColWidth="9.140625" defaultRowHeight="12.75"/>
  <cols>
    <col min="1" max="1" width="38.00390625" style="0" customWidth="1"/>
    <col min="2" max="2" width="13.00390625" style="0" customWidth="1"/>
    <col min="3" max="3" width="11.421875" style="1" customWidth="1"/>
    <col min="4" max="4" width="11.8515625" style="1" customWidth="1"/>
    <col min="5" max="5" width="12.57421875" style="2" customWidth="1"/>
    <col min="6" max="6" width="39.421875" style="2" customWidth="1"/>
    <col min="7" max="7" width="12.57421875" style="2" customWidth="1"/>
    <col min="8" max="8" width="11.140625" style="1" customWidth="1"/>
    <col min="9" max="9" width="10.57421875" style="2" customWidth="1"/>
    <col min="10" max="10" width="16.140625" style="0" customWidth="1"/>
  </cols>
  <sheetData>
    <row r="1" spans="1:10" ht="46.5" customHeight="1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15"/>
    </row>
    <row r="2" spans="1:10" ht="12.75">
      <c r="A2" s="16"/>
      <c r="B2" s="17"/>
      <c r="C2" s="18"/>
      <c r="D2" s="18"/>
      <c r="E2" s="19"/>
      <c r="F2" s="19"/>
      <c r="G2" s="19"/>
      <c r="H2" s="18"/>
      <c r="I2" s="19" t="s">
        <v>0</v>
      </c>
      <c r="J2" s="15"/>
    </row>
    <row r="3" spans="1:10" ht="67.5" customHeight="1">
      <c r="A3" s="20" t="s">
        <v>1</v>
      </c>
      <c r="B3" s="20" t="s">
        <v>73</v>
      </c>
      <c r="C3" s="20" t="s">
        <v>74</v>
      </c>
      <c r="D3" s="20" t="s">
        <v>75</v>
      </c>
      <c r="E3" s="21" t="s">
        <v>76</v>
      </c>
      <c r="F3" s="21" t="s">
        <v>91</v>
      </c>
      <c r="G3" s="21" t="s">
        <v>77</v>
      </c>
      <c r="H3" s="20" t="s">
        <v>78</v>
      </c>
      <c r="I3" s="21" t="s">
        <v>79</v>
      </c>
      <c r="J3" s="15"/>
    </row>
    <row r="4" spans="1:10" ht="12.75">
      <c r="A4" s="22" t="s">
        <v>2</v>
      </c>
      <c r="B4" s="22">
        <v>2</v>
      </c>
      <c r="C4" s="22">
        <v>3</v>
      </c>
      <c r="D4" s="22">
        <v>4</v>
      </c>
      <c r="E4" s="23">
        <v>5</v>
      </c>
      <c r="F4" s="23"/>
      <c r="G4" s="23">
        <v>6</v>
      </c>
      <c r="H4" s="22">
        <v>7</v>
      </c>
      <c r="I4" s="23">
        <v>8</v>
      </c>
      <c r="J4" s="15"/>
    </row>
    <row r="5" spans="1:10" s="4" customFormat="1" ht="33.75" customHeight="1">
      <c r="A5" s="24" t="s">
        <v>3</v>
      </c>
      <c r="B5" s="25">
        <f>B6+B18+B20+B24+B35+B40+B42+B49+B52+B61+B67+B72+B74+B76</f>
        <v>1731877.6</v>
      </c>
      <c r="C5" s="25">
        <f>C6+C20+C24+C35+C40+C42+C49+C52+C61+C67+C72+C74+C76+C18</f>
        <v>1869182.5</v>
      </c>
      <c r="D5" s="25">
        <f>D6+D20+D24+D35+D40+D42+D49+D52+D61+D67+D72+D74+D76+D19</f>
        <v>1827216.2</v>
      </c>
      <c r="E5" s="26">
        <f aca="true" t="shared" si="0" ref="E5:E24">D5/B5</f>
        <v>1.0550492713803792</v>
      </c>
      <c r="F5" s="26"/>
      <c r="G5" s="26">
        <f aca="true" t="shared" si="1" ref="G5:G12">D5/C5</f>
        <v>0.9775483132331915</v>
      </c>
      <c r="H5" s="25">
        <f>H6+H20+H24+H35+H40+H42+H49+H52+H61+H67+H72+H74+H76</f>
        <v>1467587.3</v>
      </c>
      <c r="I5" s="26">
        <f aca="true" t="shared" si="2" ref="I5:I15">D5/H5</f>
        <v>1.2450477051688849</v>
      </c>
      <c r="J5" s="27"/>
    </row>
    <row r="6" spans="1:10" s="4" customFormat="1" ht="12.75">
      <c r="A6" s="28" t="s">
        <v>4</v>
      </c>
      <c r="B6" s="29">
        <f>SUM(B7:B15)</f>
        <v>172521.7</v>
      </c>
      <c r="C6" s="25">
        <f>SUM(C7:C15)</f>
        <v>159655.1</v>
      </c>
      <c r="D6" s="25">
        <f>SUM(D7:D15)</f>
        <v>159643.5</v>
      </c>
      <c r="E6" s="26">
        <f t="shared" si="0"/>
        <v>0.9253531584722385</v>
      </c>
      <c r="F6" s="26"/>
      <c r="G6" s="26">
        <f t="shared" si="1"/>
        <v>0.9999273433795726</v>
      </c>
      <c r="H6" s="25">
        <f>SUM(H7:H15)</f>
        <v>110878.70000000001</v>
      </c>
      <c r="I6" s="26">
        <f t="shared" si="2"/>
        <v>1.4398031362200312</v>
      </c>
      <c r="J6" s="27"/>
    </row>
    <row r="7" spans="1:10" ht="32.25" customHeight="1">
      <c r="A7" s="30" t="s">
        <v>5</v>
      </c>
      <c r="B7" s="31">
        <v>3141.2</v>
      </c>
      <c r="C7" s="31">
        <v>3101.3</v>
      </c>
      <c r="D7" s="31">
        <v>3101.3</v>
      </c>
      <c r="E7" s="26">
        <f>D7/B7</f>
        <v>0.9872978479561952</v>
      </c>
      <c r="F7" s="32"/>
      <c r="G7" s="33">
        <f t="shared" si="1"/>
        <v>1</v>
      </c>
      <c r="H7" s="31">
        <v>3411.8</v>
      </c>
      <c r="I7" s="33">
        <f t="shared" si="2"/>
        <v>0.9089923207690955</v>
      </c>
      <c r="J7" s="15"/>
    </row>
    <row r="8" spans="1:10" ht="47.25" customHeight="1">
      <c r="A8" s="30" t="s">
        <v>6</v>
      </c>
      <c r="B8" s="31">
        <v>0</v>
      </c>
      <c r="C8" s="68">
        <v>0</v>
      </c>
      <c r="D8" s="31">
        <v>0</v>
      </c>
      <c r="E8" s="26">
        <v>0</v>
      </c>
      <c r="F8" s="34"/>
      <c r="G8" s="33">
        <v>0</v>
      </c>
      <c r="H8" s="31">
        <v>2375.4</v>
      </c>
      <c r="I8" s="33">
        <f t="shared" si="2"/>
        <v>0</v>
      </c>
      <c r="J8" s="15"/>
    </row>
    <row r="9" spans="1:10" ht="46.5" customHeight="1">
      <c r="A9" s="30" t="s">
        <v>7</v>
      </c>
      <c r="B9" s="31">
        <v>109321.5</v>
      </c>
      <c r="C9" s="31">
        <v>106747.6</v>
      </c>
      <c r="D9" s="31">
        <v>106736</v>
      </c>
      <c r="E9" s="26">
        <f t="shared" si="0"/>
        <v>0.9763495744204022</v>
      </c>
      <c r="F9" s="34"/>
      <c r="G9" s="33">
        <f t="shared" si="1"/>
        <v>0.9998913324515024</v>
      </c>
      <c r="H9" s="31">
        <v>53364.4</v>
      </c>
      <c r="I9" s="33">
        <f t="shared" si="2"/>
        <v>2.0001349214082795</v>
      </c>
      <c r="J9" s="15"/>
    </row>
    <row r="10" spans="1:10" ht="26.25" customHeight="1">
      <c r="A10" s="30" t="s">
        <v>8</v>
      </c>
      <c r="B10" s="31">
        <v>1.3</v>
      </c>
      <c r="C10" s="31">
        <v>1.2</v>
      </c>
      <c r="D10" s="31">
        <v>1.2</v>
      </c>
      <c r="E10" s="26">
        <f t="shared" si="0"/>
        <v>0.923076923076923</v>
      </c>
      <c r="F10" s="34"/>
      <c r="G10" s="33">
        <f t="shared" si="1"/>
        <v>1</v>
      </c>
      <c r="H10" s="31">
        <v>42.9</v>
      </c>
      <c r="I10" s="33">
        <f t="shared" si="2"/>
        <v>0.027972027972027972</v>
      </c>
      <c r="J10" s="15"/>
    </row>
    <row r="11" spans="1:10" ht="43.5" customHeight="1">
      <c r="A11" s="30" t="s">
        <v>9</v>
      </c>
      <c r="B11" s="31">
        <v>24050.4</v>
      </c>
      <c r="C11" s="31">
        <v>14184.3</v>
      </c>
      <c r="D11" s="31">
        <v>14184.3</v>
      </c>
      <c r="E11" s="26">
        <f t="shared" si="0"/>
        <v>0.5897739746532281</v>
      </c>
      <c r="F11" s="34" t="s">
        <v>83</v>
      </c>
      <c r="G11" s="33">
        <f t="shared" si="1"/>
        <v>1</v>
      </c>
      <c r="H11" s="31">
        <v>13862.4</v>
      </c>
      <c r="I11" s="33">
        <f t="shared" si="2"/>
        <v>1.0232210872576177</v>
      </c>
      <c r="J11" s="15"/>
    </row>
    <row r="12" spans="1:10" ht="10.5" customHeight="1" hidden="1">
      <c r="A12" s="30" t="s">
        <v>10</v>
      </c>
      <c r="B12" s="31"/>
      <c r="C12" s="31"/>
      <c r="D12" s="31"/>
      <c r="E12" s="26" t="e">
        <f t="shared" si="0"/>
        <v>#DIV/0!</v>
      </c>
      <c r="F12" s="35"/>
      <c r="G12" s="33" t="e">
        <f t="shared" si="1"/>
        <v>#DIV/0!</v>
      </c>
      <c r="H12" s="31"/>
      <c r="I12" s="33" t="e">
        <f t="shared" si="2"/>
        <v>#DIV/0!</v>
      </c>
      <c r="J12" s="15"/>
    </row>
    <row r="13" spans="1:10" ht="26.25" customHeight="1">
      <c r="A13" s="30" t="s">
        <v>11</v>
      </c>
      <c r="B13" s="31">
        <v>1000</v>
      </c>
      <c r="C13" s="31">
        <v>0</v>
      </c>
      <c r="D13" s="31">
        <v>0</v>
      </c>
      <c r="E13" s="26">
        <f t="shared" si="0"/>
        <v>0</v>
      </c>
      <c r="F13" s="34" t="s">
        <v>82</v>
      </c>
      <c r="G13" s="33">
        <v>0</v>
      </c>
      <c r="H13" s="31">
        <v>4062.4</v>
      </c>
      <c r="I13" s="33">
        <v>0</v>
      </c>
      <c r="J13" s="15"/>
    </row>
    <row r="14" spans="1:10" ht="26.25" customHeight="1">
      <c r="A14" s="30" t="s">
        <v>10</v>
      </c>
      <c r="B14" s="31">
        <v>0</v>
      </c>
      <c r="C14" s="31">
        <v>0</v>
      </c>
      <c r="D14" s="31">
        <v>0</v>
      </c>
      <c r="E14" s="26">
        <v>0</v>
      </c>
      <c r="F14" s="34"/>
      <c r="G14" s="33">
        <v>0</v>
      </c>
      <c r="H14" s="31"/>
      <c r="I14" s="33">
        <v>0</v>
      </c>
      <c r="J14" s="15"/>
    </row>
    <row r="15" spans="1:10" ht="22.5" customHeight="1">
      <c r="A15" s="30" t="s">
        <v>12</v>
      </c>
      <c r="B15" s="31">
        <v>35007.3</v>
      </c>
      <c r="C15" s="31">
        <v>35620.7</v>
      </c>
      <c r="D15" s="31">
        <v>35620.7</v>
      </c>
      <c r="E15" s="26">
        <f t="shared" si="0"/>
        <v>1.0175220596846941</v>
      </c>
      <c r="F15" s="34"/>
      <c r="G15" s="33">
        <f aca="true" t="shared" si="3" ref="G15:G24">D15/C15</f>
        <v>1</v>
      </c>
      <c r="H15" s="31">
        <v>33759.4</v>
      </c>
      <c r="I15" s="33">
        <f t="shared" si="2"/>
        <v>1.0551342737133953</v>
      </c>
      <c r="J15" s="15"/>
    </row>
    <row r="16" spans="1:10" ht="13.5" customHeight="1" hidden="1">
      <c r="A16" s="30" t="s">
        <v>13</v>
      </c>
      <c r="B16" s="30"/>
      <c r="C16" s="31"/>
      <c r="D16" s="31"/>
      <c r="E16" s="26" t="e">
        <f t="shared" si="0"/>
        <v>#DIV/0!</v>
      </c>
      <c r="F16" s="35"/>
      <c r="G16" s="33" t="e">
        <f t="shared" si="3"/>
        <v>#DIV/0!</v>
      </c>
      <c r="H16" s="31"/>
      <c r="I16" s="33" t="e">
        <f aca="true" t="shared" si="4" ref="I16:I29">D16/H16</f>
        <v>#DIV/0!</v>
      </c>
      <c r="J16" s="15"/>
    </row>
    <row r="17" spans="1:10" ht="12.75" hidden="1">
      <c r="A17" s="30" t="s">
        <v>14</v>
      </c>
      <c r="B17" s="30"/>
      <c r="C17" s="31"/>
      <c r="D17" s="31"/>
      <c r="E17" s="26" t="e">
        <f t="shared" si="0"/>
        <v>#DIV/0!</v>
      </c>
      <c r="F17" s="35"/>
      <c r="G17" s="33" t="e">
        <f t="shared" si="3"/>
        <v>#DIV/0!</v>
      </c>
      <c r="H17" s="31"/>
      <c r="I17" s="33" t="e">
        <f t="shared" si="4"/>
        <v>#DIV/0!</v>
      </c>
      <c r="J17" s="15"/>
    </row>
    <row r="18" spans="1:10" ht="26.25" customHeight="1">
      <c r="A18" s="28" t="s">
        <v>81</v>
      </c>
      <c r="B18" s="25">
        <f>B19</f>
        <v>1330</v>
      </c>
      <c r="C18" s="25">
        <f>C19</f>
        <v>1330</v>
      </c>
      <c r="D18" s="25">
        <f>D19</f>
        <v>1330</v>
      </c>
      <c r="E18" s="26">
        <f t="shared" si="0"/>
        <v>1</v>
      </c>
      <c r="F18" s="34"/>
      <c r="G18" s="33"/>
      <c r="H18" s="31"/>
      <c r="I18" s="33"/>
      <c r="J18" s="15"/>
    </row>
    <row r="19" spans="1:10" ht="26.25" customHeight="1">
      <c r="A19" s="30" t="s">
        <v>14</v>
      </c>
      <c r="B19" s="31">
        <v>1330</v>
      </c>
      <c r="C19" s="31">
        <v>1330</v>
      </c>
      <c r="D19" s="31">
        <v>1330</v>
      </c>
      <c r="E19" s="26">
        <v>0</v>
      </c>
      <c r="F19" s="34"/>
      <c r="G19" s="33"/>
      <c r="H19" s="31"/>
      <c r="I19" s="33"/>
      <c r="J19" s="15"/>
    </row>
    <row r="20" spans="1:10" s="4" customFormat="1" ht="21.75" customHeight="1">
      <c r="A20" s="28" t="s">
        <v>15</v>
      </c>
      <c r="B20" s="25">
        <f>SUM(B21:B23)</f>
        <v>10948.199999999999</v>
      </c>
      <c r="C20" s="25">
        <f>SUM(C21:C23)</f>
        <v>12629.2</v>
      </c>
      <c r="D20" s="25">
        <f>SUM(D21:D23)</f>
        <v>12628.1</v>
      </c>
      <c r="E20" s="26">
        <f t="shared" si="0"/>
        <v>1.1534407482508542</v>
      </c>
      <c r="F20" s="35"/>
      <c r="G20" s="33">
        <f t="shared" si="3"/>
        <v>0.9999129002628828</v>
      </c>
      <c r="H20" s="25">
        <f>SUM(H21:H23)</f>
        <v>4280.1</v>
      </c>
      <c r="I20" s="26">
        <f t="shared" si="4"/>
        <v>2.950421719118712</v>
      </c>
      <c r="J20" s="27"/>
    </row>
    <row r="21" spans="1:10" ht="12.75" customHeight="1">
      <c r="A21" s="30" t="s">
        <v>72</v>
      </c>
      <c r="B21" s="31"/>
      <c r="C21" s="31"/>
      <c r="D21" s="31"/>
      <c r="E21" s="26"/>
      <c r="F21" s="34"/>
      <c r="G21" s="33">
        <v>0</v>
      </c>
      <c r="H21" s="31">
        <v>243.3</v>
      </c>
      <c r="I21" s="26">
        <f t="shared" si="4"/>
        <v>0</v>
      </c>
      <c r="J21" s="15"/>
    </row>
    <row r="22" spans="1:10" ht="31.5" customHeight="1">
      <c r="A22" s="30" t="s">
        <v>71</v>
      </c>
      <c r="B22" s="31">
        <v>10340.3</v>
      </c>
      <c r="C22" s="31">
        <v>11833</v>
      </c>
      <c r="D22" s="31">
        <v>11831.9</v>
      </c>
      <c r="E22" s="26">
        <f t="shared" si="0"/>
        <v>1.1442511339129426</v>
      </c>
      <c r="F22" s="34" t="s">
        <v>100</v>
      </c>
      <c r="G22" s="33">
        <f t="shared" si="3"/>
        <v>0.9999070396349192</v>
      </c>
      <c r="H22" s="31">
        <v>4036.8</v>
      </c>
      <c r="I22" s="26">
        <f t="shared" si="4"/>
        <v>2.93100971066191</v>
      </c>
      <c r="J22" s="15"/>
    </row>
    <row r="23" spans="1:10" ht="33" customHeight="1">
      <c r="A23" s="30" t="s">
        <v>16</v>
      </c>
      <c r="B23" s="31">
        <v>607.9</v>
      </c>
      <c r="C23" s="31">
        <v>796.2</v>
      </c>
      <c r="D23" s="31">
        <v>796.2</v>
      </c>
      <c r="E23" s="26">
        <f t="shared" si="0"/>
        <v>1.3097548938970227</v>
      </c>
      <c r="F23" s="34" t="s">
        <v>99</v>
      </c>
      <c r="G23" s="33">
        <v>0</v>
      </c>
      <c r="H23" s="31"/>
      <c r="I23" s="26" t="e">
        <f t="shared" si="4"/>
        <v>#DIV/0!</v>
      </c>
      <c r="J23" s="15"/>
    </row>
    <row r="24" spans="1:10" s="4" customFormat="1" ht="22.5" customHeight="1">
      <c r="A24" s="28" t="s">
        <v>17</v>
      </c>
      <c r="B24" s="25">
        <f>SUM(B30:B34)</f>
        <v>94798.5</v>
      </c>
      <c r="C24" s="25">
        <f>SUM(C30:C34)</f>
        <v>178114.1</v>
      </c>
      <c r="D24" s="25">
        <f>SUM(D30:D34)</f>
        <v>174794.59999999998</v>
      </c>
      <c r="E24" s="26">
        <f t="shared" si="0"/>
        <v>1.8438540694209293</v>
      </c>
      <c r="F24" s="35"/>
      <c r="G24" s="26">
        <f t="shared" si="3"/>
        <v>0.9813630700769899</v>
      </c>
      <c r="H24" s="29">
        <f>SUM(H25:H34)</f>
        <v>217861.40000000002</v>
      </c>
      <c r="I24" s="26">
        <f t="shared" si="4"/>
        <v>0.8023201907267646</v>
      </c>
      <c r="J24" s="27"/>
    </row>
    <row r="25" spans="1:10" ht="12.75" hidden="1">
      <c r="A25" s="30" t="s">
        <v>18</v>
      </c>
      <c r="B25" s="30"/>
      <c r="C25" s="31"/>
      <c r="D25" s="31"/>
      <c r="E25" s="26"/>
      <c r="F25" s="35"/>
      <c r="G25" s="33"/>
      <c r="H25" s="31"/>
      <c r="I25" s="33" t="e">
        <f t="shared" si="4"/>
        <v>#DIV/0!</v>
      </c>
      <c r="J25" s="15"/>
    </row>
    <row r="26" spans="1:10" ht="12.75" hidden="1">
      <c r="A26" s="30" t="s">
        <v>19</v>
      </c>
      <c r="B26" s="30"/>
      <c r="C26" s="31"/>
      <c r="D26" s="31"/>
      <c r="E26" s="26" t="e">
        <f aca="true" t="shared" si="5" ref="E26:E39">D26/B26</f>
        <v>#DIV/0!</v>
      </c>
      <c r="F26" s="35"/>
      <c r="G26" s="33" t="e">
        <f aca="true" t="shared" si="6" ref="G26:G59">D26/C26</f>
        <v>#DIV/0!</v>
      </c>
      <c r="H26" s="31"/>
      <c r="I26" s="33" t="e">
        <f t="shared" si="4"/>
        <v>#DIV/0!</v>
      </c>
      <c r="J26" s="15"/>
    </row>
    <row r="27" spans="1:10" ht="12.75" hidden="1">
      <c r="A27" s="30" t="s">
        <v>20</v>
      </c>
      <c r="B27" s="30"/>
      <c r="C27" s="31"/>
      <c r="D27" s="31"/>
      <c r="E27" s="26" t="e">
        <f t="shared" si="5"/>
        <v>#DIV/0!</v>
      </c>
      <c r="F27" s="35"/>
      <c r="G27" s="33" t="e">
        <f t="shared" si="6"/>
        <v>#DIV/0!</v>
      </c>
      <c r="H27" s="31"/>
      <c r="I27" s="33" t="e">
        <f t="shared" si="4"/>
        <v>#DIV/0!</v>
      </c>
      <c r="J27" s="15"/>
    </row>
    <row r="28" spans="1:10" ht="12.75" hidden="1">
      <c r="A28" s="30" t="s">
        <v>21</v>
      </c>
      <c r="B28" s="30"/>
      <c r="C28" s="31"/>
      <c r="D28" s="31"/>
      <c r="E28" s="26" t="e">
        <f t="shared" si="5"/>
        <v>#DIV/0!</v>
      </c>
      <c r="F28" s="35"/>
      <c r="G28" s="33" t="e">
        <f t="shared" si="6"/>
        <v>#DIV/0!</v>
      </c>
      <c r="H28" s="31"/>
      <c r="I28" s="33" t="e">
        <f t="shared" si="4"/>
        <v>#DIV/0!</v>
      </c>
      <c r="J28" s="15"/>
    </row>
    <row r="29" spans="1:10" ht="12.75" hidden="1">
      <c r="A29" s="30" t="s">
        <v>22</v>
      </c>
      <c r="B29" s="30"/>
      <c r="C29" s="31"/>
      <c r="D29" s="31"/>
      <c r="E29" s="26" t="e">
        <f t="shared" si="5"/>
        <v>#DIV/0!</v>
      </c>
      <c r="F29" s="35"/>
      <c r="G29" s="33" t="e">
        <f t="shared" si="6"/>
        <v>#DIV/0!</v>
      </c>
      <c r="H29" s="31"/>
      <c r="I29" s="33" t="e">
        <f t="shared" si="4"/>
        <v>#DIV/0!</v>
      </c>
      <c r="J29" s="15"/>
    </row>
    <row r="30" spans="1:10" ht="24" customHeight="1" hidden="1">
      <c r="A30" s="30" t="s">
        <v>18</v>
      </c>
      <c r="B30" s="20">
        <v>0</v>
      </c>
      <c r="C30" s="31">
        <v>0</v>
      </c>
      <c r="D30" s="31">
        <v>0</v>
      </c>
      <c r="E30" s="26">
        <v>0</v>
      </c>
      <c r="F30" s="35"/>
      <c r="G30" s="33">
        <v>0</v>
      </c>
      <c r="H30" s="31">
        <v>0</v>
      </c>
      <c r="I30" s="26">
        <v>0</v>
      </c>
      <c r="J30" s="15"/>
    </row>
    <row r="31" spans="1:10" ht="75.75" customHeight="1">
      <c r="A31" s="30" t="s">
        <v>23</v>
      </c>
      <c r="B31" s="31">
        <v>15324.6</v>
      </c>
      <c r="C31" s="31">
        <v>28322.4</v>
      </c>
      <c r="D31" s="31">
        <v>28322.4</v>
      </c>
      <c r="E31" s="26">
        <f t="shared" si="5"/>
        <v>1.848165694373752</v>
      </c>
      <c r="F31" s="34" t="s">
        <v>95</v>
      </c>
      <c r="G31" s="33">
        <f t="shared" si="6"/>
        <v>1</v>
      </c>
      <c r="H31" s="31">
        <v>8836.7</v>
      </c>
      <c r="I31" s="33">
        <f>D31/H31</f>
        <v>3.205087872169475</v>
      </c>
      <c r="J31" s="15"/>
    </row>
    <row r="32" spans="1:10" ht="73.5" customHeight="1">
      <c r="A32" s="30" t="s">
        <v>24</v>
      </c>
      <c r="B32" s="31">
        <v>34167.4</v>
      </c>
      <c r="C32" s="31">
        <v>99204.2</v>
      </c>
      <c r="D32" s="31">
        <v>96126</v>
      </c>
      <c r="E32" s="26">
        <f t="shared" si="5"/>
        <v>2.8133835176220607</v>
      </c>
      <c r="F32" s="34" t="s">
        <v>96</v>
      </c>
      <c r="G32" s="33">
        <f t="shared" si="6"/>
        <v>0.9689710717892993</v>
      </c>
      <c r="H32" s="31">
        <v>165172.4</v>
      </c>
      <c r="I32" s="33">
        <f>D32/H32</f>
        <v>0.5819737437973899</v>
      </c>
      <c r="J32" s="15"/>
    </row>
    <row r="33" spans="1:10" ht="12.75" hidden="1">
      <c r="A33" s="30" t="s">
        <v>25</v>
      </c>
      <c r="B33" s="31"/>
      <c r="C33" s="31"/>
      <c r="D33" s="31"/>
      <c r="E33" s="26" t="e">
        <f t="shared" si="5"/>
        <v>#DIV/0!</v>
      </c>
      <c r="F33" s="35"/>
      <c r="G33" s="33" t="e">
        <f t="shared" si="6"/>
        <v>#DIV/0!</v>
      </c>
      <c r="H33" s="31"/>
      <c r="I33" s="33"/>
      <c r="J33" s="15"/>
    </row>
    <row r="34" spans="1:10" ht="75" customHeight="1">
      <c r="A34" s="30" t="s">
        <v>26</v>
      </c>
      <c r="B34" s="31">
        <v>45306.5</v>
      </c>
      <c r="C34" s="31">
        <v>50587.5</v>
      </c>
      <c r="D34" s="31">
        <v>50346.2</v>
      </c>
      <c r="E34" s="26">
        <f t="shared" si="5"/>
        <v>1.1112356946574995</v>
      </c>
      <c r="F34" s="32" t="s">
        <v>97</v>
      </c>
      <c r="G34" s="33">
        <f t="shared" si="6"/>
        <v>0.9952300469483567</v>
      </c>
      <c r="H34" s="31">
        <v>43852.3</v>
      </c>
      <c r="I34" s="33">
        <f aca="true" t="shared" si="7" ref="I34:I40">D34/H34</f>
        <v>1.1480857332454624</v>
      </c>
      <c r="J34" s="15"/>
    </row>
    <row r="35" spans="1:10" s="4" customFormat="1" ht="26.25" customHeight="1">
      <c r="A35" s="28" t="s">
        <v>27</v>
      </c>
      <c r="B35" s="25">
        <f>SUM(B36:B38)</f>
        <v>394607.8</v>
      </c>
      <c r="C35" s="25">
        <f>SUM(C36:C38)</f>
        <v>363752.69999999995</v>
      </c>
      <c r="D35" s="29">
        <f>SUM(D36:D38)</f>
        <v>344022.7</v>
      </c>
      <c r="E35" s="26">
        <f t="shared" si="5"/>
        <v>0.8718091735642327</v>
      </c>
      <c r="F35" s="36"/>
      <c r="G35" s="26">
        <f t="shared" si="6"/>
        <v>0.9457598527790998</v>
      </c>
      <c r="H35" s="25">
        <f>SUM(H36:H38)</f>
        <v>69539.1</v>
      </c>
      <c r="I35" s="26">
        <f t="shared" si="7"/>
        <v>4.947183670769395</v>
      </c>
      <c r="J35" s="27"/>
    </row>
    <row r="36" spans="1:10" ht="47.25" customHeight="1">
      <c r="A36" s="30" t="s">
        <v>28</v>
      </c>
      <c r="B36" s="31">
        <v>204521.2</v>
      </c>
      <c r="C36" s="31">
        <v>96637.1</v>
      </c>
      <c r="D36" s="31">
        <v>96637.1</v>
      </c>
      <c r="E36" s="37">
        <f t="shared" si="5"/>
        <v>0.47250407292740315</v>
      </c>
      <c r="F36" s="34" t="s">
        <v>92</v>
      </c>
      <c r="G36" s="38">
        <f t="shared" si="6"/>
        <v>1</v>
      </c>
      <c r="H36" s="31">
        <v>27235.8</v>
      </c>
      <c r="I36" s="33">
        <f t="shared" si="7"/>
        <v>3.5481645481315036</v>
      </c>
      <c r="J36" s="15"/>
    </row>
    <row r="37" spans="1:10" ht="245.25" customHeight="1">
      <c r="A37" s="30" t="s">
        <v>29</v>
      </c>
      <c r="B37" s="31">
        <v>124076.3</v>
      </c>
      <c r="C37" s="31">
        <v>179850</v>
      </c>
      <c r="D37" s="31">
        <v>162120.8</v>
      </c>
      <c r="E37" s="37">
        <f t="shared" si="5"/>
        <v>1.3066218125459896</v>
      </c>
      <c r="F37" s="34" t="s">
        <v>93</v>
      </c>
      <c r="G37" s="38">
        <f t="shared" si="6"/>
        <v>0.9014222963580761</v>
      </c>
      <c r="H37" s="31">
        <v>34811.5</v>
      </c>
      <c r="I37" s="33">
        <f t="shared" si="7"/>
        <v>4.657104692414863</v>
      </c>
      <c r="J37" s="15"/>
    </row>
    <row r="38" spans="1:10" ht="67.5">
      <c r="A38" s="30" t="s">
        <v>30</v>
      </c>
      <c r="B38" s="31">
        <v>66010.3</v>
      </c>
      <c r="C38" s="31">
        <v>87265.6</v>
      </c>
      <c r="D38" s="31">
        <v>85264.8</v>
      </c>
      <c r="E38" s="37">
        <f t="shared" si="5"/>
        <v>1.291689327271653</v>
      </c>
      <c r="F38" s="34" t="s">
        <v>94</v>
      </c>
      <c r="G38" s="38">
        <f t="shared" si="6"/>
        <v>0.9770722942373626</v>
      </c>
      <c r="H38" s="31">
        <v>7491.8</v>
      </c>
      <c r="I38" s="33">
        <f t="shared" si="7"/>
        <v>11.381083317760751</v>
      </c>
      <c r="J38" s="15"/>
    </row>
    <row r="39" spans="1:10" ht="22.5" hidden="1">
      <c r="A39" s="30" t="s">
        <v>31</v>
      </c>
      <c r="B39" s="30"/>
      <c r="C39" s="31"/>
      <c r="D39" s="31"/>
      <c r="E39" s="37" t="e">
        <f t="shared" si="5"/>
        <v>#DIV/0!</v>
      </c>
      <c r="F39" s="69"/>
      <c r="G39" s="33" t="e">
        <f t="shared" si="6"/>
        <v>#DIV/0!</v>
      </c>
      <c r="H39" s="31"/>
      <c r="I39" s="33" t="e">
        <f t="shared" si="7"/>
        <v>#DIV/0!</v>
      </c>
      <c r="J39" s="15"/>
    </row>
    <row r="40" spans="1:10" s="4" customFormat="1" ht="15" customHeight="1">
      <c r="A40" s="28" t="s">
        <v>32</v>
      </c>
      <c r="B40" s="25">
        <f>SUM(B41)</f>
        <v>17788</v>
      </c>
      <c r="C40" s="25">
        <f>SUM(C41)</f>
        <v>13758.4</v>
      </c>
      <c r="D40" s="25">
        <f>SUM(D41)</f>
        <v>1716.9</v>
      </c>
      <c r="E40" s="37">
        <f aca="true" t="shared" si="8" ref="E40:E62">D40/B40</f>
        <v>0.09652012592759164</v>
      </c>
      <c r="F40" s="74" t="s">
        <v>84</v>
      </c>
      <c r="G40" s="38">
        <f t="shared" si="6"/>
        <v>0.1247892196767066</v>
      </c>
      <c r="H40" s="25">
        <f>SUM(H41)</f>
        <v>1699.8</v>
      </c>
      <c r="I40" s="26">
        <f t="shared" si="7"/>
        <v>1.0100600070596542</v>
      </c>
      <c r="J40" s="27"/>
    </row>
    <row r="41" spans="1:10" ht="50.25" customHeight="1">
      <c r="A41" s="30" t="s">
        <v>33</v>
      </c>
      <c r="B41" s="31">
        <v>17788</v>
      </c>
      <c r="C41" s="31">
        <v>13758.4</v>
      </c>
      <c r="D41" s="31">
        <v>1716.9</v>
      </c>
      <c r="E41" s="37">
        <f t="shared" si="8"/>
        <v>0.09652012592759164</v>
      </c>
      <c r="F41" s="75"/>
      <c r="G41" s="38">
        <f t="shared" si="6"/>
        <v>0.1247892196767066</v>
      </c>
      <c r="H41" s="31">
        <v>1699.8</v>
      </c>
      <c r="I41" s="33">
        <f aca="true" t="shared" si="9" ref="I41:I66">D41/H41</f>
        <v>1.0100600070596542</v>
      </c>
      <c r="J41" s="15"/>
    </row>
    <row r="42" spans="1:10" s="4" customFormat="1" ht="38.25" customHeight="1">
      <c r="A42" s="28" t="s">
        <v>34</v>
      </c>
      <c r="B42" s="25">
        <f>SUM(B43:B48)</f>
        <v>712989.9</v>
      </c>
      <c r="C42" s="25">
        <f>SUM(C43:C48)</f>
        <v>735901.9</v>
      </c>
      <c r="D42" s="25">
        <f>SUM(D43:D48)</f>
        <v>734739.7999999999</v>
      </c>
      <c r="E42" s="26">
        <f t="shared" si="8"/>
        <v>1.0305052007048066</v>
      </c>
      <c r="F42" s="39"/>
      <c r="G42" s="33">
        <f t="shared" si="6"/>
        <v>0.9984208493007015</v>
      </c>
      <c r="H42" s="25">
        <f>SUM(H43:H48)</f>
        <v>721045.1000000001</v>
      </c>
      <c r="I42" s="26">
        <f t="shared" si="9"/>
        <v>1.018992848020186</v>
      </c>
      <c r="J42" s="27"/>
    </row>
    <row r="43" spans="1:10" ht="17.25" customHeight="1">
      <c r="A43" s="30" t="s">
        <v>35</v>
      </c>
      <c r="B43" s="31">
        <v>199596.9</v>
      </c>
      <c r="C43" s="31">
        <v>209304</v>
      </c>
      <c r="D43" s="31">
        <v>209304</v>
      </c>
      <c r="E43" s="26">
        <f t="shared" si="8"/>
        <v>1.048633520861296</v>
      </c>
      <c r="F43" s="40"/>
      <c r="G43" s="33">
        <f t="shared" si="6"/>
        <v>1</v>
      </c>
      <c r="H43" s="31">
        <v>221646.9</v>
      </c>
      <c r="I43" s="33">
        <f t="shared" si="9"/>
        <v>0.9443127785680738</v>
      </c>
      <c r="J43" s="15"/>
    </row>
    <row r="44" spans="1:10" ht="17.25" customHeight="1">
      <c r="A44" s="30" t="s">
        <v>36</v>
      </c>
      <c r="B44" s="31">
        <v>371111.6</v>
      </c>
      <c r="C44" s="31">
        <v>380211.4</v>
      </c>
      <c r="D44" s="31">
        <v>380211.4</v>
      </c>
      <c r="E44" s="37">
        <f t="shared" si="8"/>
        <v>1.0245203868593706</v>
      </c>
      <c r="F44" s="48"/>
      <c r="G44" s="38">
        <f t="shared" si="6"/>
        <v>1</v>
      </c>
      <c r="H44" s="31">
        <v>385063.7</v>
      </c>
      <c r="I44" s="33">
        <f t="shared" si="9"/>
        <v>0.9873987083176109</v>
      </c>
      <c r="J44" s="15"/>
    </row>
    <row r="45" spans="1:10" ht="18" customHeight="1">
      <c r="A45" s="30" t="s">
        <v>37</v>
      </c>
      <c r="B45" s="31">
        <v>53089.4</v>
      </c>
      <c r="C45" s="31">
        <v>52975.6</v>
      </c>
      <c r="D45" s="31">
        <v>51973.6</v>
      </c>
      <c r="E45" s="26">
        <f t="shared" si="8"/>
        <v>0.9789826217663036</v>
      </c>
      <c r="F45" s="41"/>
      <c r="G45" s="33">
        <f t="shared" si="6"/>
        <v>0.981085631875807</v>
      </c>
      <c r="H45" s="31">
        <v>42652.3</v>
      </c>
      <c r="I45" s="33">
        <f t="shared" si="9"/>
        <v>1.2185415557894883</v>
      </c>
      <c r="J45" s="15"/>
    </row>
    <row r="46" spans="1:10" ht="22.5" hidden="1">
      <c r="A46" s="30" t="s">
        <v>38</v>
      </c>
      <c r="B46" s="31"/>
      <c r="C46" s="31"/>
      <c r="D46" s="31"/>
      <c r="E46" s="26" t="e">
        <f t="shared" si="8"/>
        <v>#DIV/0!</v>
      </c>
      <c r="F46" s="35"/>
      <c r="G46" s="33" t="e">
        <f t="shared" si="6"/>
        <v>#DIV/0!</v>
      </c>
      <c r="H46" s="31"/>
      <c r="I46" s="33" t="e">
        <f t="shared" si="9"/>
        <v>#DIV/0!</v>
      </c>
      <c r="J46" s="15"/>
    </row>
    <row r="47" spans="1:10" ht="23.25" customHeight="1">
      <c r="A47" s="30" t="s">
        <v>39</v>
      </c>
      <c r="B47" s="31">
        <v>2781.6</v>
      </c>
      <c r="C47" s="31">
        <v>7687.6</v>
      </c>
      <c r="D47" s="31">
        <v>7687.6</v>
      </c>
      <c r="E47" s="26">
        <f t="shared" si="8"/>
        <v>2.7637331032499284</v>
      </c>
      <c r="F47" s="34" t="s">
        <v>101</v>
      </c>
      <c r="G47" s="33">
        <f t="shared" si="6"/>
        <v>1</v>
      </c>
      <c r="H47" s="31">
        <v>2623.4</v>
      </c>
      <c r="I47" s="33">
        <f t="shared" si="9"/>
        <v>2.9303956697415567</v>
      </c>
      <c r="J47" s="15"/>
    </row>
    <row r="48" spans="1:10" ht="22.5" customHeight="1">
      <c r="A48" s="30" t="s">
        <v>40</v>
      </c>
      <c r="B48" s="31">
        <v>86410.4</v>
      </c>
      <c r="C48" s="31">
        <v>85723.3</v>
      </c>
      <c r="D48" s="31">
        <v>85563.2</v>
      </c>
      <c r="E48" s="26">
        <f t="shared" si="8"/>
        <v>0.9901956246007425</v>
      </c>
      <c r="F48" s="40"/>
      <c r="G48" s="33">
        <f t="shared" si="6"/>
        <v>0.998132363079816</v>
      </c>
      <c r="H48" s="31">
        <v>69058.8</v>
      </c>
      <c r="I48" s="33">
        <f t="shared" si="9"/>
        <v>1.2389905413937108</v>
      </c>
      <c r="J48" s="15"/>
    </row>
    <row r="49" spans="1:10" s="4" customFormat="1" ht="18" customHeight="1">
      <c r="A49" s="42" t="s">
        <v>41</v>
      </c>
      <c r="B49" s="43">
        <f>B50</f>
        <v>130770.6</v>
      </c>
      <c r="C49" s="43">
        <f>C50</f>
        <v>199314.7</v>
      </c>
      <c r="D49" s="43">
        <f>D50</f>
        <v>199314.7</v>
      </c>
      <c r="E49" s="44">
        <f t="shared" si="8"/>
        <v>1.524155276491811</v>
      </c>
      <c r="F49" s="45"/>
      <c r="G49" s="46">
        <f t="shared" si="6"/>
        <v>1</v>
      </c>
      <c r="H49" s="43">
        <f>H50</f>
        <v>126486.2</v>
      </c>
      <c r="I49" s="47">
        <f t="shared" si="9"/>
        <v>1.5757821801904082</v>
      </c>
      <c r="J49" s="27"/>
    </row>
    <row r="50" spans="1:10" ht="39.75" customHeight="1">
      <c r="A50" s="30" t="s">
        <v>42</v>
      </c>
      <c r="B50" s="31">
        <v>130770.6</v>
      </c>
      <c r="C50" s="31">
        <v>199314.7</v>
      </c>
      <c r="D50" s="31">
        <v>199314.7</v>
      </c>
      <c r="E50" s="37">
        <f t="shared" si="8"/>
        <v>1.524155276491811</v>
      </c>
      <c r="F50" s="48" t="s">
        <v>98</v>
      </c>
      <c r="G50" s="38">
        <f t="shared" si="6"/>
        <v>1</v>
      </c>
      <c r="H50" s="31">
        <v>126486.2</v>
      </c>
      <c r="I50" s="33">
        <f t="shared" si="9"/>
        <v>1.5757821801904082</v>
      </c>
      <c r="J50" s="49"/>
    </row>
    <row r="51" spans="1:10" ht="24.75" customHeight="1" hidden="1">
      <c r="A51" s="30" t="s">
        <v>43</v>
      </c>
      <c r="B51" s="31">
        <v>0</v>
      </c>
      <c r="C51" s="31">
        <v>0</v>
      </c>
      <c r="D51" s="31">
        <v>0</v>
      </c>
      <c r="E51" s="37">
        <v>0</v>
      </c>
      <c r="F51" s="50"/>
      <c r="G51" s="38">
        <v>0</v>
      </c>
      <c r="H51" s="31">
        <v>0</v>
      </c>
      <c r="I51" s="33" t="e">
        <f t="shared" si="9"/>
        <v>#DIV/0!</v>
      </c>
      <c r="J51" s="15"/>
    </row>
    <row r="52" spans="1:10" s="4" customFormat="1" ht="22.5">
      <c r="A52" s="28" t="s">
        <v>44</v>
      </c>
      <c r="B52" s="25">
        <v>805.4</v>
      </c>
      <c r="C52" s="25">
        <f>SUM(C59:C60)</f>
        <v>967.3</v>
      </c>
      <c r="D52" s="25">
        <f>SUM(D59:D60)</f>
        <v>967.3</v>
      </c>
      <c r="E52" s="26">
        <f t="shared" si="8"/>
        <v>1.2010181276384404</v>
      </c>
      <c r="F52" s="41" t="s">
        <v>89</v>
      </c>
      <c r="G52" s="33">
        <f t="shared" si="6"/>
        <v>1</v>
      </c>
      <c r="H52" s="25">
        <f>SUM(H59:H60)</f>
        <v>500.2</v>
      </c>
      <c r="I52" s="26">
        <f t="shared" si="9"/>
        <v>1.9338264694122351</v>
      </c>
      <c r="J52" s="27"/>
    </row>
    <row r="53" spans="1:10" ht="12.75" hidden="1">
      <c r="A53" s="30" t="s">
        <v>45</v>
      </c>
      <c r="B53" s="30"/>
      <c r="C53" s="31"/>
      <c r="D53" s="31"/>
      <c r="E53" s="26" t="e">
        <f t="shared" si="8"/>
        <v>#DIV/0!</v>
      </c>
      <c r="F53" s="35"/>
      <c r="G53" s="33" t="e">
        <f t="shared" si="6"/>
        <v>#DIV/0!</v>
      </c>
      <c r="H53" s="31"/>
      <c r="I53" s="33" t="e">
        <f t="shared" si="9"/>
        <v>#DIV/0!</v>
      </c>
      <c r="J53" s="15"/>
    </row>
    <row r="54" spans="1:10" ht="12.75" hidden="1">
      <c r="A54" s="30" t="s">
        <v>46</v>
      </c>
      <c r="B54" s="30"/>
      <c r="C54" s="31"/>
      <c r="D54" s="31"/>
      <c r="E54" s="26" t="e">
        <f t="shared" si="8"/>
        <v>#DIV/0!</v>
      </c>
      <c r="F54" s="35"/>
      <c r="G54" s="33" t="e">
        <f t="shared" si="6"/>
        <v>#DIV/0!</v>
      </c>
      <c r="H54" s="31"/>
      <c r="I54" s="33" t="e">
        <f t="shared" si="9"/>
        <v>#DIV/0!</v>
      </c>
      <c r="J54" s="15"/>
    </row>
    <row r="55" spans="1:10" ht="22.5" hidden="1">
      <c r="A55" s="30" t="s">
        <v>47</v>
      </c>
      <c r="B55" s="30"/>
      <c r="C55" s="31"/>
      <c r="D55" s="31"/>
      <c r="E55" s="26" t="e">
        <f t="shared" si="8"/>
        <v>#DIV/0!</v>
      </c>
      <c r="F55" s="35"/>
      <c r="G55" s="33" t="e">
        <f t="shared" si="6"/>
        <v>#DIV/0!</v>
      </c>
      <c r="H55" s="31"/>
      <c r="I55" s="33" t="e">
        <f t="shared" si="9"/>
        <v>#DIV/0!</v>
      </c>
      <c r="J55" s="15"/>
    </row>
    <row r="56" spans="1:10" ht="12.75" hidden="1">
      <c r="A56" s="30" t="s">
        <v>48</v>
      </c>
      <c r="B56" s="30"/>
      <c r="C56" s="31"/>
      <c r="D56" s="31"/>
      <c r="E56" s="26" t="e">
        <f t="shared" si="8"/>
        <v>#DIV/0!</v>
      </c>
      <c r="F56" s="35"/>
      <c r="G56" s="33" t="e">
        <f t="shared" si="6"/>
        <v>#DIV/0!</v>
      </c>
      <c r="H56" s="31"/>
      <c r="I56" s="33" t="e">
        <f t="shared" si="9"/>
        <v>#DIV/0!</v>
      </c>
      <c r="J56" s="15"/>
    </row>
    <row r="57" spans="1:10" ht="12.75" hidden="1">
      <c r="A57" s="30" t="s">
        <v>49</v>
      </c>
      <c r="B57" s="30"/>
      <c r="C57" s="31"/>
      <c r="D57" s="31"/>
      <c r="E57" s="26" t="e">
        <f t="shared" si="8"/>
        <v>#DIV/0!</v>
      </c>
      <c r="F57" s="35"/>
      <c r="G57" s="33" t="e">
        <f t="shared" si="6"/>
        <v>#DIV/0!</v>
      </c>
      <c r="H57" s="31"/>
      <c r="I57" s="33" t="e">
        <f t="shared" si="9"/>
        <v>#DIV/0!</v>
      </c>
      <c r="J57" s="15"/>
    </row>
    <row r="58" spans="1:10" ht="22.5" hidden="1">
      <c r="A58" s="30" t="s">
        <v>50</v>
      </c>
      <c r="B58" s="30"/>
      <c r="C58" s="31"/>
      <c r="D58" s="31"/>
      <c r="E58" s="26" t="e">
        <f t="shared" si="8"/>
        <v>#DIV/0!</v>
      </c>
      <c r="F58" s="35"/>
      <c r="G58" s="33" t="e">
        <f t="shared" si="6"/>
        <v>#DIV/0!</v>
      </c>
      <c r="H58" s="31"/>
      <c r="I58" s="33" t="e">
        <f t="shared" si="9"/>
        <v>#DIV/0!</v>
      </c>
      <c r="J58" s="15"/>
    </row>
    <row r="59" spans="1:10" ht="69.75" customHeight="1">
      <c r="A59" s="30" t="s">
        <v>51</v>
      </c>
      <c r="B59" s="31">
        <v>165.4</v>
      </c>
      <c r="C59" s="31">
        <v>241.2</v>
      </c>
      <c r="D59" s="31">
        <v>241.2</v>
      </c>
      <c r="E59" s="26">
        <f t="shared" si="8"/>
        <v>1.4582829504232164</v>
      </c>
      <c r="F59" s="34" t="s">
        <v>85</v>
      </c>
      <c r="G59" s="33">
        <f t="shared" si="6"/>
        <v>1</v>
      </c>
      <c r="H59" s="31">
        <v>160.2</v>
      </c>
      <c r="I59" s="33">
        <f t="shared" si="9"/>
        <v>1.50561797752809</v>
      </c>
      <c r="J59" s="15"/>
    </row>
    <row r="60" spans="1:10" ht="36.75" customHeight="1">
      <c r="A60" s="30" t="s">
        <v>52</v>
      </c>
      <c r="B60" s="31">
        <v>640</v>
      </c>
      <c r="C60" s="31">
        <v>726.1</v>
      </c>
      <c r="D60" s="31">
        <v>726.1</v>
      </c>
      <c r="E60" s="26">
        <f t="shared" si="8"/>
        <v>1.13453125</v>
      </c>
      <c r="F60" s="34" t="s">
        <v>86</v>
      </c>
      <c r="G60" s="33">
        <f>D60/C60</f>
        <v>1</v>
      </c>
      <c r="H60" s="31">
        <v>340</v>
      </c>
      <c r="I60" s="33">
        <f t="shared" si="9"/>
        <v>2.135588235294118</v>
      </c>
      <c r="J60" s="15"/>
    </row>
    <row r="61" spans="1:10" s="4" customFormat="1" ht="22.5">
      <c r="A61" s="28" t="s">
        <v>53</v>
      </c>
      <c r="B61" s="25">
        <f>SUM(B62:B66)</f>
        <v>21560.9</v>
      </c>
      <c r="C61" s="25">
        <f>SUM(C62:C66)</f>
        <v>42275.600000000006</v>
      </c>
      <c r="D61" s="25">
        <f>SUM(D62:D66)</f>
        <v>39530.2</v>
      </c>
      <c r="E61" s="26">
        <f t="shared" si="8"/>
        <v>1.8334206828100865</v>
      </c>
      <c r="F61" s="34" t="s">
        <v>89</v>
      </c>
      <c r="G61" s="33">
        <f>D61/C61</f>
        <v>0.9350594669265484</v>
      </c>
      <c r="H61" s="25">
        <f>SUM(H62:H66)</f>
        <v>33091.8</v>
      </c>
      <c r="I61" s="26">
        <f t="shared" si="9"/>
        <v>1.1945617947648661</v>
      </c>
      <c r="J61" s="27"/>
    </row>
    <row r="62" spans="1:10" ht="18" customHeight="1">
      <c r="A62" s="30" t="s">
        <v>54</v>
      </c>
      <c r="B62" s="31">
        <v>13410.7</v>
      </c>
      <c r="C62" s="31">
        <v>12491.7</v>
      </c>
      <c r="D62" s="31">
        <v>12491.7</v>
      </c>
      <c r="E62" s="26">
        <f t="shared" si="8"/>
        <v>0.9314726300640533</v>
      </c>
      <c r="F62" s="34"/>
      <c r="G62" s="33">
        <f>D62/C62</f>
        <v>1</v>
      </c>
      <c r="H62" s="31">
        <v>7715.8</v>
      </c>
      <c r="I62" s="33">
        <f t="shared" si="9"/>
        <v>1.618976645325177</v>
      </c>
      <c r="J62" s="15"/>
    </row>
    <row r="63" spans="1:10" ht="14.25" customHeight="1" hidden="1">
      <c r="A63" s="30" t="s">
        <v>55</v>
      </c>
      <c r="B63" s="31"/>
      <c r="C63" s="31"/>
      <c r="D63" s="31"/>
      <c r="E63" s="26"/>
      <c r="F63" s="35"/>
      <c r="G63" s="33"/>
      <c r="H63" s="31"/>
      <c r="I63" s="33" t="e">
        <f t="shared" si="9"/>
        <v>#DIV/0!</v>
      </c>
      <c r="J63" s="15"/>
    </row>
    <row r="64" spans="1:10" ht="46.5" customHeight="1">
      <c r="A64" s="30" t="s">
        <v>56</v>
      </c>
      <c r="B64" s="31">
        <v>7350.2</v>
      </c>
      <c r="C64" s="31">
        <v>24581.9</v>
      </c>
      <c r="D64" s="31">
        <v>21836.5</v>
      </c>
      <c r="E64" s="37">
        <f aca="true" t="shared" si="10" ref="E64:E78">D64/B64</f>
        <v>2.9708715409104514</v>
      </c>
      <c r="F64" s="34" t="s">
        <v>87</v>
      </c>
      <c r="G64" s="38">
        <f aca="true" t="shared" si="11" ref="G64:G78">D64/C64</f>
        <v>0.8883162001309907</v>
      </c>
      <c r="H64" s="31">
        <v>5659.1</v>
      </c>
      <c r="I64" s="33">
        <f t="shared" si="9"/>
        <v>3.858652435899701</v>
      </c>
      <c r="J64" s="15"/>
    </row>
    <row r="65" spans="1:10" ht="12.75" hidden="1">
      <c r="A65" s="30" t="s">
        <v>57</v>
      </c>
      <c r="B65" s="31"/>
      <c r="C65" s="31"/>
      <c r="D65" s="31"/>
      <c r="E65" s="37" t="e">
        <f t="shared" si="10"/>
        <v>#DIV/0!</v>
      </c>
      <c r="F65" s="40"/>
      <c r="G65" s="38" t="e">
        <f t="shared" si="11"/>
        <v>#DIV/0!</v>
      </c>
      <c r="H65" s="31">
        <v>4543.9</v>
      </c>
      <c r="I65" s="33">
        <f t="shared" si="9"/>
        <v>0</v>
      </c>
      <c r="J65" s="15"/>
    </row>
    <row r="66" spans="1:10" ht="77.25" customHeight="1">
      <c r="A66" s="30" t="s">
        <v>58</v>
      </c>
      <c r="B66" s="31">
        <v>800</v>
      </c>
      <c r="C66" s="31">
        <v>5202</v>
      </c>
      <c r="D66" s="31">
        <v>5202</v>
      </c>
      <c r="E66" s="37">
        <f t="shared" si="10"/>
        <v>6.5025</v>
      </c>
      <c r="F66" s="70" t="s">
        <v>88</v>
      </c>
      <c r="G66" s="38">
        <f t="shared" si="11"/>
        <v>1</v>
      </c>
      <c r="H66" s="31">
        <v>15173</v>
      </c>
      <c r="I66" s="33">
        <f t="shared" si="9"/>
        <v>0.342845844592368</v>
      </c>
      <c r="J66" s="15"/>
    </row>
    <row r="67" spans="1:10" s="4" customFormat="1" ht="12.75">
      <c r="A67" s="28" t="s">
        <v>59</v>
      </c>
      <c r="B67" s="25">
        <f>SUM(B68:B69)</f>
        <v>171324.59999999998</v>
      </c>
      <c r="C67" s="25">
        <f>SUM(C68:C69)</f>
        <v>159043.9</v>
      </c>
      <c r="D67" s="25">
        <f>SUM(D68:D69)</f>
        <v>156088.8</v>
      </c>
      <c r="E67" s="26">
        <f t="shared" si="10"/>
        <v>0.9110705642972463</v>
      </c>
      <c r="F67" s="39"/>
      <c r="G67" s="33">
        <f t="shared" si="11"/>
        <v>0.9814195954701814</v>
      </c>
      <c r="H67" s="25">
        <f>SUM(H68:H69)</f>
        <v>67883</v>
      </c>
      <c r="I67" s="26">
        <f aca="true" t="shared" si="12" ref="I67:I80">D67/H67</f>
        <v>2.2993798152703917</v>
      </c>
      <c r="J67" s="27"/>
    </row>
    <row r="68" spans="1:10" ht="15.75" customHeight="1">
      <c r="A68" s="30" t="s">
        <v>60</v>
      </c>
      <c r="B68" s="31">
        <v>113554.4</v>
      </c>
      <c r="C68" s="31">
        <v>115647.3</v>
      </c>
      <c r="D68" s="31">
        <v>112692.2</v>
      </c>
      <c r="E68" s="26">
        <f t="shared" si="10"/>
        <v>0.9924071634388452</v>
      </c>
      <c r="F68" s="34"/>
      <c r="G68" s="33">
        <f>D68/C68</f>
        <v>0.9744473065951388</v>
      </c>
      <c r="H68" s="31">
        <v>64354.2</v>
      </c>
      <c r="I68" s="33">
        <f t="shared" si="12"/>
        <v>1.7511242467469101</v>
      </c>
      <c r="J68" s="15"/>
    </row>
    <row r="69" spans="1:10" ht="31.5" customHeight="1">
      <c r="A69" s="30" t="s">
        <v>61</v>
      </c>
      <c r="B69" s="31">
        <v>57770.2</v>
      </c>
      <c r="C69" s="31">
        <v>43396.6</v>
      </c>
      <c r="D69" s="31">
        <v>43396.6</v>
      </c>
      <c r="E69" s="26">
        <f t="shared" si="10"/>
        <v>0.7511935219196056</v>
      </c>
      <c r="F69" s="34" t="s">
        <v>102</v>
      </c>
      <c r="G69" s="33">
        <f t="shared" si="11"/>
        <v>1</v>
      </c>
      <c r="H69" s="31">
        <v>3528.8</v>
      </c>
      <c r="I69" s="33">
        <f t="shared" si="12"/>
        <v>12.297834958059395</v>
      </c>
      <c r="J69" s="15"/>
    </row>
    <row r="70" spans="1:10" ht="12.75" hidden="1">
      <c r="A70" s="30" t="s">
        <v>62</v>
      </c>
      <c r="B70" s="30"/>
      <c r="C70" s="31"/>
      <c r="D70" s="31"/>
      <c r="E70" s="26" t="e">
        <f t="shared" si="10"/>
        <v>#DIV/0!</v>
      </c>
      <c r="F70" s="35"/>
      <c r="G70" s="33" t="e">
        <f t="shared" si="11"/>
        <v>#DIV/0!</v>
      </c>
      <c r="H70" s="31"/>
      <c r="I70" s="33" t="e">
        <f t="shared" si="12"/>
        <v>#DIV/0!</v>
      </c>
      <c r="J70" s="15"/>
    </row>
    <row r="71" spans="1:10" ht="0.75" customHeight="1">
      <c r="A71" s="30" t="s">
        <v>63</v>
      </c>
      <c r="B71" s="30"/>
      <c r="C71" s="31"/>
      <c r="D71" s="31"/>
      <c r="E71" s="26" t="e">
        <f t="shared" si="10"/>
        <v>#DIV/0!</v>
      </c>
      <c r="F71" s="35"/>
      <c r="G71" s="33" t="e">
        <f t="shared" si="11"/>
        <v>#DIV/0!</v>
      </c>
      <c r="H71" s="31"/>
      <c r="I71" s="33" t="e">
        <f t="shared" si="12"/>
        <v>#DIV/0!</v>
      </c>
      <c r="J71" s="15"/>
    </row>
    <row r="72" spans="1:10" s="4" customFormat="1" ht="18" customHeight="1">
      <c r="A72" s="28" t="s">
        <v>64</v>
      </c>
      <c r="B72" s="25">
        <f>SUM(B73)</f>
        <v>2432</v>
      </c>
      <c r="C72" s="25">
        <f>SUM(C73)</f>
        <v>2432</v>
      </c>
      <c r="D72" s="25">
        <f>SUM(D73)</f>
        <v>2432</v>
      </c>
      <c r="E72" s="26">
        <f t="shared" si="10"/>
        <v>1</v>
      </c>
      <c r="F72" s="40"/>
      <c r="G72" s="33">
        <f t="shared" si="11"/>
        <v>1</v>
      </c>
      <c r="H72" s="25">
        <f>SUM(H73)</f>
        <v>1972.4</v>
      </c>
      <c r="I72" s="26">
        <f t="shared" si="12"/>
        <v>1.2330156154938146</v>
      </c>
      <c r="J72" s="27"/>
    </row>
    <row r="73" spans="1:10" ht="15" customHeight="1">
      <c r="A73" s="30" t="s">
        <v>65</v>
      </c>
      <c r="B73" s="31">
        <v>2432</v>
      </c>
      <c r="C73" s="31">
        <v>2432</v>
      </c>
      <c r="D73" s="31">
        <v>2432</v>
      </c>
      <c r="E73" s="26">
        <f t="shared" si="10"/>
        <v>1</v>
      </c>
      <c r="F73" s="48"/>
      <c r="G73" s="38">
        <f t="shared" si="11"/>
        <v>1</v>
      </c>
      <c r="H73" s="31">
        <v>1972.4</v>
      </c>
      <c r="I73" s="33">
        <f t="shared" si="12"/>
        <v>1.2330156154938146</v>
      </c>
      <c r="J73" s="15"/>
    </row>
    <row r="74" spans="1:10" s="4" customFormat="1" ht="22.5" customHeight="1">
      <c r="A74" s="28" t="s">
        <v>66</v>
      </c>
      <c r="B74" s="25">
        <f>SUM(B75)</f>
        <v>0</v>
      </c>
      <c r="C74" s="25">
        <f>SUM(C75)</f>
        <v>7.6</v>
      </c>
      <c r="D74" s="25">
        <f>SUM(D75)</f>
        <v>7.6</v>
      </c>
      <c r="E74" s="26" t="e">
        <f t="shared" si="10"/>
        <v>#DIV/0!</v>
      </c>
      <c r="F74" s="76" t="s">
        <v>90</v>
      </c>
      <c r="G74" s="38">
        <f t="shared" si="11"/>
        <v>1</v>
      </c>
      <c r="H74" s="25">
        <f>SUM(H75)</f>
        <v>0</v>
      </c>
      <c r="I74" s="51">
        <v>0</v>
      </c>
      <c r="J74" s="27"/>
    </row>
    <row r="75" spans="1:10" ht="22.5" customHeight="1">
      <c r="A75" s="30" t="s">
        <v>67</v>
      </c>
      <c r="B75" s="52">
        <v>0</v>
      </c>
      <c r="C75" s="53">
        <v>7.6</v>
      </c>
      <c r="D75" s="53">
        <v>7.6</v>
      </c>
      <c r="E75" s="26" t="e">
        <f t="shared" si="10"/>
        <v>#DIV/0!</v>
      </c>
      <c r="F75" s="77"/>
      <c r="G75" s="38">
        <f t="shared" si="11"/>
        <v>1</v>
      </c>
      <c r="H75" s="54">
        <v>0</v>
      </c>
      <c r="I75" s="55">
        <v>0</v>
      </c>
      <c r="J75" s="15"/>
    </row>
    <row r="76" spans="1:10" s="4" customFormat="1" ht="34.5" customHeight="1">
      <c r="A76" s="28" t="s">
        <v>68</v>
      </c>
      <c r="B76" s="56">
        <f>SUM(B77:B80)</f>
        <v>0</v>
      </c>
      <c r="C76" s="25">
        <f>SUM(C77:C80)</f>
        <v>0</v>
      </c>
      <c r="D76" s="25">
        <f>SUM(D77:D80)</f>
        <v>0</v>
      </c>
      <c r="E76" s="26">
        <v>0</v>
      </c>
      <c r="F76" s="34"/>
      <c r="G76" s="33" t="e">
        <f t="shared" si="11"/>
        <v>#DIV/0!</v>
      </c>
      <c r="H76" s="57">
        <f>SUM(H77:H80)</f>
        <v>112349.5</v>
      </c>
      <c r="I76" s="58">
        <v>0</v>
      </c>
      <c r="J76" s="27"/>
    </row>
    <row r="77" spans="1:10" ht="36.75" customHeight="1">
      <c r="A77" s="59" t="s">
        <v>69</v>
      </c>
      <c r="B77" s="60"/>
      <c r="C77" s="31"/>
      <c r="D77" s="31"/>
      <c r="E77" s="26" t="e">
        <f t="shared" si="10"/>
        <v>#DIV/0!</v>
      </c>
      <c r="F77" s="35"/>
      <c r="G77" s="33" t="e">
        <f t="shared" si="11"/>
        <v>#DIV/0!</v>
      </c>
      <c r="H77" s="61">
        <v>24580.8</v>
      </c>
      <c r="I77" s="55">
        <f t="shared" si="12"/>
        <v>0</v>
      </c>
      <c r="J77" s="15"/>
    </row>
    <row r="78" spans="1:10" ht="24" customHeight="1">
      <c r="A78" s="62" t="s">
        <v>70</v>
      </c>
      <c r="B78" s="63"/>
      <c r="C78" s="64"/>
      <c r="D78" s="31"/>
      <c r="E78" s="26" t="e">
        <f t="shared" si="10"/>
        <v>#DIV/0!</v>
      </c>
      <c r="F78" s="71"/>
      <c r="G78" s="33" t="e">
        <f t="shared" si="11"/>
        <v>#DIV/0!</v>
      </c>
      <c r="H78" s="61">
        <v>87768.7</v>
      </c>
      <c r="I78" s="55">
        <f t="shared" si="12"/>
        <v>0</v>
      </c>
      <c r="J78" s="15"/>
    </row>
    <row r="79" spans="1:10" ht="22.5">
      <c r="A79" s="62" t="s">
        <v>70</v>
      </c>
      <c r="B79" s="62"/>
      <c r="C79" s="65"/>
      <c r="D79" s="66"/>
      <c r="E79" s="67" t="e">
        <f>D79/C79</f>
        <v>#DIV/0!</v>
      </c>
      <c r="F79" s="72"/>
      <c r="G79" s="67"/>
      <c r="H79" s="66"/>
      <c r="I79" s="55" t="e">
        <f t="shared" si="12"/>
        <v>#DIV/0!</v>
      </c>
      <c r="J79" s="15"/>
    </row>
    <row r="80" spans="1:9" ht="1.5" customHeight="1">
      <c r="A80" s="8"/>
      <c r="B80" s="9"/>
      <c r="C80" s="13"/>
      <c r="D80" s="10"/>
      <c r="E80" s="11"/>
      <c r="F80" s="14"/>
      <c r="G80" s="12"/>
      <c r="H80" s="10"/>
      <c r="I80" s="55" t="e">
        <f t="shared" si="12"/>
        <v>#DIV/0!</v>
      </c>
    </row>
    <row r="81" spans="1:9" ht="12.75">
      <c r="A81" s="5"/>
      <c r="B81" s="6"/>
      <c r="C81" s="3"/>
      <c r="D81" s="3"/>
      <c r="E81" s="7"/>
      <c r="F81" s="7"/>
      <c r="G81" s="7"/>
      <c r="H81" s="3"/>
      <c r="I81" s="7"/>
    </row>
  </sheetData>
  <sheetProtection selectLockedCells="1" selectUnlockedCells="1"/>
  <mergeCells count="4">
    <mergeCell ref="F78:F79"/>
    <mergeCell ref="A1:I1"/>
    <mergeCell ref="F40:F41"/>
    <mergeCell ref="F74:F75"/>
  </mergeCells>
  <printOptions/>
  <pageMargins left="0.7086614173228347" right="0.31496062992125984" top="0.35433070866141736" bottom="0.15748031496062992" header="0.11811023622047245" footer="0.11811023622047245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2024-04-04T10:58:41Z</cp:lastPrinted>
  <dcterms:modified xsi:type="dcterms:W3CDTF">2024-04-09T12:49:25Z</dcterms:modified>
  <cp:category/>
  <cp:version/>
  <cp:contentType/>
  <cp:contentStatus/>
</cp:coreProperties>
</file>